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720" windowHeight="6540" firstSheet="3" activeTab="7"/>
  </bookViews>
  <sheets>
    <sheet name="Hoja1" sheetId="1" r:id="rId1"/>
    <sheet name="PLAN DE COMPRAS 2012b" sheetId="2" r:id="rId2"/>
    <sheet name="PLAN DE COMPRAS 2011" sheetId="3" r:id="rId3"/>
    <sheet name="TRASLADO" sheetId="4" r:id="rId4"/>
    <sheet name="Hoja4" sheetId="5" r:id="rId5"/>
    <sheet name="Hoja5" sheetId="6" r:id="rId6"/>
    <sheet name="Hoja7" sheetId="7" r:id="rId7"/>
    <sheet name="PAC.SEMESTRAL" sheetId="8" r:id="rId8"/>
    <sheet name="Hoja2" sheetId="9" r:id="rId9"/>
    <sheet name="MOD. PAC" sheetId="10" r:id="rId10"/>
    <sheet name="Hoja3" sheetId="11" r:id="rId11"/>
  </sheets>
  <definedNames>
    <definedName name="_xlnm.Print_Area" localSheetId="0">'Hoja1'!$A:$IV</definedName>
  </definedNames>
  <calcPr fullCalcOnLoad="1"/>
</workbook>
</file>

<file path=xl/comments11.xml><?xml version="1.0" encoding="utf-8"?>
<comments xmlns="http://schemas.openxmlformats.org/spreadsheetml/2006/main">
  <authors>
    <author>HOME</author>
  </authors>
  <commentList>
    <comment ref="G2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<sst xmlns="http://schemas.openxmlformats.org/spreadsheetml/2006/main" count="768" uniqueCount="483">
  <si>
    <t xml:space="preserve">EL SUSCRITO PRESIDENTE DEL CONCEJO MUNICIPAL DE YUMBO (V) EN USO DE SUS ATRIBUCIONES QUE LE </t>
  </si>
  <si>
    <t>CONCEDE LA CONSTITUCION POLITICA, LEY 38 DE 1989, LEY 139 DE 1994 Y DECRETO 111 DE 1997, Y</t>
  </si>
  <si>
    <t>CONSIDERANDO</t>
  </si>
  <si>
    <t xml:space="preserve">1.  Que se hace necesario determinar los gastos en que incurrirá el Concejo Municipal deYumbo y garantizar el </t>
  </si>
  <si>
    <t xml:space="preserve">      vigencia.</t>
  </si>
  <si>
    <t>RESUELVE:</t>
  </si>
  <si>
    <t>ARTICULO PRIMERO:</t>
  </si>
  <si>
    <t>INGRESOS PROYECTADOS</t>
  </si>
  <si>
    <t>SALDO ANTERIOR</t>
  </si>
  <si>
    <t>TRANSFERENCIA CORRIENTE</t>
  </si>
  <si>
    <t>MENOS GASTOS PROYECTADOS</t>
  </si>
  <si>
    <t>SERVICIOS PERSONALES</t>
  </si>
  <si>
    <t>101.01</t>
  </si>
  <si>
    <t>101.05</t>
  </si>
  <si>
    <t>101.06</t>
  </si>
  <si>
    <t>101.07</t>
  </si>
  <si>
    <t>101.1</t>
  </si>
  <si>
    <t>101.13</t>
  </si>
  <si>
    <t>102.01</t>
  </si>
  <si>
    <t>102.02</t>
  </si>
  <si>
    <t>102.04</t>
  </si>
  <si>
    <t>Servicios Personales Asociados a la Nómina</t>
  </si>
  <si>
    <t>Sueldo Personal de Nómina</t>
  </si>
  <si>
    <t>Prima de Servicios</t>
  </si>
  <si>
    <t>Prima de Navidad</t>
  </si>
  <si>
    <t>Otros Gastos por Servicios Personales</t>
  </si>
  <si>
    <t>Prima de Vacaciones</t>
  </si>
  <si>
    <t>SERVICIOS PERSONALES INDIRECTOS</t>
  </si>
  <si>
    <t>Honorarios</t>
  </si>
  <si>
    <t>Remuneración Servicios Técnicos</t>
  </si>
  <si>
    <t>CONTRIBUCIONES INHERENTES A LA NOMINA</t>
  </si>
  <si>
    <t>103.01</t>
  </si>
  <si>
    <t>Al Sector Privado</t>
  </si>
  <si>
    <t>Caja de Compensación</t>
  </si>
  <si>
    <t>103.02</t>
  </si>
  <si>
    <t>Al Sector Público</t>
  </si>
  <si>
    <t>I.C.B.F.- SENA - ESAP</t>
  </si>
  <si>
    <t>Aporte Servicios Médicos</t>
  </si>
  <si>
    <t>Aporte Pensiones</t>
  </si>
  <si>
    <t>Aporte Accidentes de Trabajo</t>
  </si>
  <si>
    <t>GASTOS GENERALES</t>
  </si>
  <si>
    <t>ADQUISICION DE BIENES</t>
  </si>
  <si>
    <t>201.01</t>
  </si>
  <si>
    <t>Compra de Equipo</t>
  </si>
  <si>
    <t>201.02</t>
  </si>
  <si>
    <t xml:space="preserve">Materiales y Suministros </t>
  </si>
  <si>
    <t>ADQUISICION DE SERVICIOS</t>
  </si>
  <si>
    <t>202.01</t>
  </si>
  <si>
    <t>Viáticos</t>
  </si>
  <si>
    <t>202.02</t>
  </si>
  <si>
    <t>Gastos de Viaje</t>
  </si>
  <si>
    <t>202.03</t>
  </si>
  <si>
    <t>Arrendamientos</t>
  </si>
  <si>
    <t>202.04</t>
  </si>
  <si>
    <t>Servicio de Comunicación</t>
  </si>
  <si>
    <t>202.07</t>
  </si>
  <si>
    <t>Impresos y Publicaciones</t>
  </si>
  <si>
    <t>202.08</t>
  </si>
  <si>
    <t>Primas y Gastos de Seguro</t>
  </si>
  <si>
    <t>202.12</t>
  </si>
  <si>
    <t>202.15</t>
  </si>
  <si>
    <t>202.16</t>
  </si>
  <si>
    <t>202.18</t>
  </si>
  <si>
    <t>202.19</t>
  </si>
  <si>
    <t>303.02</t>
  </si>
  <si>
    <t>Mantenimiento</t>
  </si>
  <si>
    <t>Capacitación</t>
  </si>
  <si>
    <t>Alojamiento y/o Alimentación</t>
  </si>
  <si>
    <t>Otros Gtos Grales</t>
  </si>
  <si>
    <t>Infraestructura</t>
  </si>
  <si>
    <t xml:space="preserve">TRANSFERENCIAS CORRIENTES </t>
  </si>
  <si>
    <t>TRANFERENCIAS DE PREVISION Y SEGURIDAD SOCIAL</t>
  </si>
  <si>
    <t>Cesantías</t>
  </si>
  <si>
    <t>DEUDA INTERNA</t>
  </si>
  <si>
    <t>Intereses, Comisiones y Gtos Financieros</t>
  </si>
  <si>
    <t>TOTAL</t>
  </si>
  <si>
    <t xml:space="preserve">ARTICULO SEGUNDO:  </t>
  </si>
  <si>
    <t>Envíese copia de la presente Resolución a la Tesorería General del Concejo</t>
  </si>
  <si>
    <t>ARTICULO TERCERO:</t>
  </si>
  <si>
    <t>La presente Resolución rige a partir de la fecha de su expedición</t>
  </si>
  <si>
    <t>COMUNIQUESE Y CUMPLASE!</t>
  </si>
  <si>
    <t>Presidente Concejo Municipal</t>
  </si>
  <si>
    <t>POR MEDIO DE LA CUAL SE ORDENA LA EJECUCION DEL PROGRAMA ANUAL MENSUALIZADO DE CAJA DEL</t>
  </si>
  <si>
    <t>POR MEDIO DE LA CUAL SE HACE UNOS CREDITOS Y UNOS CONTRACREDITOS SUPLEMENTARIOS</t>
  </si>
  <si>
    <t>3.  Por los considerandos anteriores:</t>
  </si>
  <si>
    <t>Efectuar el siguiente contracrédito al presupuesto del Concejo Municipal de Yumbo (V).</t>
  </si>
  <si>
    <t>ARTICULO SEGUNDO:</t>
  </si>
  <si>
    <t xml:space="preserve">2.  Que se hace necesario efectuar unos traslados presupuestales requeridos para dar cumplimiento a algunas </t>
  </si>
  <si>
    <t xml:space="preserve">     erogaciones de gastos, pues sus partidas fueron insuficientes.</t>
  </si>
  <si>
    <t xml:space="preserve">siguiente crédito suplementario </t>
  </si>
  <si>
    <t>Copia de la presente Resolución será enviada al Tesorero General del Concejo.</t>
  </si>
  <si>
    <t>Con el producto de que trata el artículo primero de la presente resolución, efectúese el</t>
  </si>
  <si>
    <t>RESUELVE</t>
  </si>
  <si>
    <t xml:space="preserve">LA MESA DIRECTIVA DEL CONCEJO MUNICIPAL DE YUMBO VALLE, EN USO DE SUS FACULTADES </t>
  </si>
  <si>
    <t>DECRETO 111 DE 1996, ACUERDO 044 DEL 24 DE DICIEMBRE DE 1997</t>
  </si>
  <si>
    <t>CODIGO</t>
  </si>
  <si>
    <t>CONCEPTO</t>
  </si>
  <si>
    <t>VALOR</t>
  </si>
  <si>
    <t>$2,731,005,oo</t>
  </si>
  <si>
    <t>La presente resolución rige para todos los efectos contables del concejo Municipal</t>
  </si>
  <si>
    <t>POR MEDIO DE LA CUAL SE ESTABLECE EL PRESUPUESTO DE INGRESOS Y GASTOS</t>
  </si>
  <si>
    <t xml:space="preserve">DEL CONCEJO MUNICIPAL DE YUMBO, PARA LA VIGENCIA DEL AÑO DOS MIL DOS </t>
  </si>
  <si>
    <t xml:space="preserve">LA MESA DIRECTIVA DEL CONCEJO MUNICIPAL DE YUMBO (V), EN USO DE SUS </t>
  </si>
  <si>
    <t>ATRIBUCIONES Y,</t>
  </si>
  <si>
    <t xml:space="preserve">CONSIDERANDO </t>
  </si>
  <si>
    <t xml:space="preserve">a. </t>
  </si>
  <si>
    <t xml:space="preserve">Que el Alcalde Municipal de Yumbo Valle mediante Acuerdo municipal Nº 040 del 30 de noviembre </t>
  </si>
  <si>
    <t xml:space="preserve">aprobó una partida para el Concejo Municipal </t>
  </si>
  <si>
    <t xml:space="preserve">b. </t>
  </si>
  <si>
    <t>gastos del Concejo Municipal.</t>
  </si>
  <si>
    <t>c.</t>
  </si>
  <si>
    <t xml:space="preserve">Que el concejo Municipal es responsable del adecuado manejo de estos recursos y de cumplir las </t>
  </si>
  <si>
    <t>obligaciones laborales de su personal laborales de su personal, así como su funcionamiento.</t>
  </si>
  <si>
    <t xml:space="preserve">RESUELVE </t>
  </si>
  <si>
    <t>Que en el Artículo segundo del Acuerdo Municipal 040, se asigna un rubro de $1.147.754.000.oo para</t>
  </si>
  <si>
    <t>Fíjase el computo de los ingresos del Concejo Municipal para el período fiscal</t>
  </si>
  <si>
    <t>comprendido entre el primero (01) de enero y el treinta y uno (31) de diciembre</t>
  </si>
  <si>
    <t xml:space="preserve">el año dos mil dos (2002) en MIL CIENTO CUARENTA Y SIETE MILLONES </t>
  </si>
  <si>
    <t>SETECIENTOS CINCUENTA Y CUATRO MIL PESOS ($1.147.754.000)</t>
  </si>
  <si>
    <t xml:space="preserve">Discrimínase el presupuesto de Gastos del concejo Municipal para la vigencia </t>
  </si>
  <si>
    <t>1.1.1.</t>
  </si>
  <si>
    <t>1.  INGRESOS TOTALES</t>
  </si>
  <si>
    <t>ASIGNACION</t>
  </si>
  <si>
    <t xml:space="preserve">     Transferencias Corrientes</t>
  </si>
  <si>
    <t>1.1.2.</t>
  </si>
  <si>
    <t xml:space="preserve">     Otros ingresos </t>
  </si>
  <si>
    <t>1.1.3.</t>
  </si>
  <si>
    <t xml:space="preserve">     Recursos del Balance </t>
  </si>
  <si>
    <t>discriminado de la siguiente manera:</t>
  </si>
  <si>
    <t>RUBRO</t>
  </si>
  <si>
    <t>SUBTOTAL</t>
  </si>
  <si>
    <t xml:space="preserve">Los gastos causados por estos conceptos están ajustados al Plan Mensualizado </t>
  </si>
  <si>
    <t>de Caja PAC y al flujo de fondos que establecen la Secretaría General del Concejo</t>
  </si>
  <si>
    <t>Municipal de Yumbo</t>
  </si>
  <si>
    <t>ARTICULO CUARTO:</t>
  </si>
  <si>
    <t>La presente resolución rige a partir del dos (02) de enero del año dos mil dos (2002)</t>
  </si>
  <si>
    <t>DRA. DAISY MANCILLA ANGULO                   SR. FABIO FERREROSA M.          LILY BRAVO MENDOZA</t>
  </si>
  <si>
    <t>Presidente Concejo Municipal                          1er Vicepresidente                         2do Vicepresidente</t>
  </si>
  <si>
    <t>DRA. DAISY MANCILLA ANGULO</t>
  </si>
  <si>
    <t>Adóptese como programa Anual mensualizado de Caja, para el Concejo Municipal de</t>
  </si>
  <si>
    <t xml:space="preserve">Vacaciones </t>
  </si>
  <si>
    <t>101.2</t>
  </si>
  <si>
    <t xml:space="preserve">Indemnización por Vacaciones </t>
  </si>
  <si>
    <t>Indemnizaciçon por Vacaciones</t>
  </si>
  <si>
    <t>Honorarios Profesionales</t>
  </si>
  <si>
    <t>fiscal del 2002 así:</t>
  </si>
  <si>
    <t xml:space="preserve"> </t>
  </si>
  <si>
    <t>B.  Que se hace necesario efectuar unos traslados presupuestales requeridos para dar cumplimiento a algunas</t>
  </si>
  <si>
    <t xml:space="preserve">       erogaciones de gastos, pues sus partidas fueron insuficientes.</t>
  </si>
  <si>
    <t>C.  Por los considerandos anteriores.</t>
  </si>
  <si>
    <t>Con el producto del artículo anterior, efectúese el siguiente crédito suplementario:</t>
  </si>
  <si>
    <t>CONCEJO MUNICIPAL DE YUMBO VALLE</t>
  </si>
  <si>
    <t xml:space="preserve">POR MEDIO DEL CUAL SE HACE UN CREDITO Y UN CONTRACREDITO AL PRESUPUESTO DEL  </t>
  </si>
  <si>
    <t xml:space="preserve">Municipal </t>
  </si>
  <si>
    <t>Efectuar el siguiente contracrédito al resupuesto de Rentas y Gastos del Concejo</t>
  </si>
  <si>
    <t xml:space="preserve">    </t>
  </si>
  <si>
    <t xml:space="preserve">POR MEDIO DE LA CUAL SE ADICIONA EL PRESUPUESTO DE RENTAS Y GASTOS DEL </t>
  </si>
  <si>
    <t>CONCEJO  MUNICIPAL DE YUMBO.</t>
  </si>
  <si>
    <t xml:space="preserve">LA MESA DIRECTIVA DEL CONCEJO MUNICIPAL DE YUMBO VALLE, EN USO DE SUS </t>
  </si>
  <si>
    <t xml:space="preserve">FACULTADES QUE LE OTORGA LA CONSTITUCION POLÍTICA, LA LEY 138 DE 1989, LEY </t>
  </si>
  <si>
    <t>DE 1997.</t>
  </si>
  <si>
    <t>CONSIDERANDO:</t>
  </si>
  <si>
    <t>Presidente Concejo Mpal.                        1er Vicepresidente                           2do Vicepresidente</t>
  </si>
  <si>
    <t>Adóptese como Plan mensualizado de Compras, para el Concejo Municipal de</t>
  </si>
  <si>
    <t>COMPRAS PROYECTADAS</t>
  </si>
  <si>
    <t>Materiales y Suministros</t>
  </si>
  <si>
    <t>b.  En razón al considerando anterior</t>
  </si>
  <si>
    <t xml:space="preserve">ARTICULO PRIMERO:  </t>
  </si>
  <si>
    <t xml:space="preserve">Adicionar al Presupuesto de Rentas y gastos del Concejo Municipal de </t>
  </si>
  <si>
    <t>Yumbo Valle para la presente vigencia fiscal en el siguiente rubro:</t>
  </si>
  <si>
    <t>1.1.3</t>
  </si>
  <si>
    <t>Otros Ingresos</t>
  </si>
  <si>
    <t>Total</t>
  </si>
  <si>
    <t>ARTICULO SEGUNDO</t>
  </si>
  <si>
    <t>Con el producto del artículo anterior, adiciónese el Presupuesto de Rentas</t>
  </si>
  <si>
    <t>y Gastos del Concejo Municipal de la presente vigencia fiscal en el siguiente</t>
  </si>
  <si>
    <t>rubro:</t>
  </si>
  <si>
    <t>Sueldo Personal Nómina</t>
  </si>
  <si>
    <t xml:space="preserve">La presente resolución rige para todos los efectos contables del Concejo </t>
  </si>
  <si>
    <t>Municipal.</t>
  </si>
  <si>
    <t>(2002).</t>
  </si>
  <si>
    <t>CONCEJO MUNICIPAL DE YUMBO (V) CORRESPONDIENTE AL MES DE JULIO DEL AÑO DOS MIL DOS (2002).</t>
  </si>
  <si>
    <t>Dada en el Concejo Municipal de Yumbo, a los dos (02) día del mes de julio del año dos mil dos (2002).</t>
  </si>
  <si>
    <t>CONCEJO MUNICIPAL DE YUMBO (V) CORRESPONDIENTE AL MES DE MARZO  DEL AÑO DOS MIL DOS (2002).</t>
  </si>
  <si>
    <t xml:space="preserve">      pago de las obligaciones laborales en el mes de Marzo, de acuerdo al presupuesto asignado en la presente</t>
  </si>
  <si>
    <t>Yumbo (V) y correspondiente al mes de marzo del 2002 el que se estipula a continuación:</t>
  </si>
  <si>
    <t>a.  Que COOMEVA giró cheque por valor de $1,399,613.oo, por concepto de incapacidad del Señor</t>
  </si>
  <si>
    <t xml:space="preserve">     FREDY BEJARANO VERGARA.</t>
  </si>
  <si>
    <t>$1,399,613,oo</t>
  </si>
  <si>
    <t xml:space="preserve">  1,399,613oo</t>
  </si>
  <si>
    <t>$1,399,613.oo</t>
  </si>
  <si>
    <t xml:space="preserve">  1,399,613,oo</t>
  </si>
  <si>
    <t xml:space="preserve">Dada en el Concejo Municipal de Yumbo a los treinta (30) días del mes de julio del año dos mil dos </t>
  </si>
  <si>
    <t>CARLOS A. BEJARANO C..                  SR. HOMERO ARANGO.                DR. LUIS E. ECHEVERRI C.</t>
  </si>
  <si>
    <t>DR. FREDY BEJARANO VERGARA</t>
  </si>
  <si>
    <t>Secretario General Concejo Mpal.</t>
  </si>
  <si>
    <t xml:space="preserve">POR MEDIO DE LA CUAL SE TOMAN MEDIDAS  TENDIENTES A LA ASIGNACION SALARIAL DE LOS </t>
  </si>
  <si>
    <t xml:space="preserve">EMPLEADOS DEL CONCEJO MUNICIPAL </t>
  </si>
  <si>
    <t xml:space="preserve">LA MESA DIRECTIVA DEL HONORABLE CONCEJO MUNICIPAL DE YUMBO, EN EJERCICIO DE LA </t>
  </si>
  <si>
    <t xml:space="preserve">1.  Que el cuatro (04) de diciembre del 2002, el COMPES, envió a los organismos y entidades del sector </t>
  </si>
  <si>
    <t xml:space="preserve">     público el documentos Nº 3207, donde recomienda abstenerse de efectuar incrementos a los salarios</t>
  </si>
  <si>
    <t xml:space="preserve">     superiores a dos (02) salarios mínimos legales vigentes, para la vigencia del año 2003, hasta tanto no se</t>
  </si>
  <si>
    <t xml:space="preserve">     conozcan los resultados del referendo.</t>
  </si>
  <si>
    <t xml:space="preserve">2.  Que igualmente recomendó que los salarios menores a dos (02) salarios mínimos legales mensuales se </t>
  </si>
  <si>
    <t xml:space="preserve">     reajusten de tal manera que el incremento ponderado no resulte mayor al aumento de la inflación estable-</t>
  </si>
  <si>
    <t xml:space="preserve">     cida como meta por el Banco de la República para la vigencia del año 2003.</t>
  </si>
  <si>
    <t xml:space="preserve"> En consecuencia,</t>
  </si>
  <si>
    <t>RESULEVE:</t>
  </si>
  <si>
    <t>No incrementar la asignación salarial de los empleados del Concejo Municipal de</t>
  </si>
  <si>
    <t>Yumbo que devenguen más de dos (02) salarios mínimos legales mensuales</t>
  </si>
  <si>
    <t>vigentes para la vigencia del 2003.</t>
  </si>
  <si>
    <t>Reajustar el 6.99% la asignación salarial de los empleados del Concejo Municipal</t>
  </si>
  <si>
    <t>de Yumbo que devengan menos de dos (02) salarios mínimos legales mensuales</t>
  </si>
  <si>
    <t>para la vigencia del año 2003 así:</t>
  </si>
  <si>
    <t>NOMBRE DEL CARGO</t>
  </si>
  <si>
    <t>SALARIO</t>
  </si>
  <si>
    <t xml:space="preserve">Nº </t>
  </si>
  <si>
    <t>DE CARGOS</t>
  </si>
  <si>
    <t xml:space="preserve">CODIGO </t>
  </si>
  <si>
    <t xml:space="preserve">NIVEL </t>
  </si>
  <si>
    <t>SECRETARIO DE DESPACHO</t>
  </si>
  <si>
    <t>TECNICO</t>
  </si>
  <si>
    <t>SECRETARIA EJECUTIVA</t>
  </si>
  <si>
    <t>TESORERO GENERAL</t>
  </si>
  <si>
    <t>AUXILIAR</t>
  </si>
  <si>
    <t>AUXILIAR ADTIVO.</t>
  </si>
  <si>
    <t>AUXILIAR DE SERVICIOS GRALES</t>
  </si>
  <si>
    <t>SECRETARIA</t>
  </si>
  <si>
    <t>0 2001</t>
  </si>
  <si>
    <t>Directivo</t>
  </si>
  <si>
    <t>Técnico</t>
  </si>
  <si>
    <t>Adtivo.</t>
  </si>
  <si>
    <t>Ejecutivo</t>
  </si>
  <si>
    <t>Operativo</t>
  </si>
  <si>
    <t>La asignación salarial establecida está sujeto a la previsión presupuestal.</t>
  </si>
  <si>
    <t>Remítase copia a l Tesorería General del Concejo .</t>
  </si>
  <si>
    <t>ARTICULO QUINTO</t>
  </si>
  <si>
    <t>La presente Resolución rige a partir del dos (02) de enero del dos mil tres (2003).</t>
  </si>
  <si>
    <t>COMUNIQUESE  CUMPLASE!</t>
  </si>
  <si>
    <t>Dada en la sala del Concejo Municipal de Yumbo a los dos (02) días del mes de enero del año dos mil tres (2003)</t>
  </si>
  <si>
    <t>DR. HUMBERTO VASQUEZ                    DRA. INES ORTIZ M.                            DR. LUIS E. ECHEVERRI C.</t>
  </si>
  <si>
    <t>Presidente Concejo Mpal.                         1er Vicepresidente                                2do Vicepresidente</t>
  </si>
  <si>
    <t>DR. YESID FALLA CARDOZO</t>
  </si>
  <si>
    <t>Secretario General (E ) .</t>
  </si>
  <si>
    <t>a las políticas generales del Gobierno Nacional.</t>
  </si>
  <si>
    <t xml:space="preserve">Las medidas aquí adoptadas serán reajustables a los resultados del referendo y/o  </t>
  </si>
  <si>
    <t xml:space="preserve">FACULTAD OTORGADA POR EL ACUERDO Nº 044 DE DICIEMBRE 24 DE 1997 EN SU ARTÍCULO 23, </t>
  </si>
  <si>
    <t>POR MEDIO DE LA CUAL SE MODIFICA LA RESOLUCION Nº 04 DEL 02 DE ENERO DE 2003</t>
  </si>
  <si>
    <t xml:space="preserve"> "POR MEDIO DE LA CUAL SE ORDENA LA EJECUCION DEL PROGRAMA SEMESTRAL  </t>
  </si>
  <si>
    <t xml:space="preserve">MENSUALIZADO DE CAJA DEL CONCEJO MUNICIPAL DE YUMBO", CORRESPONDIENTE AL </t>
  </si>
  <si>
    <t xml:space="preserve">     obligaciones presentadas durante el transcurso del mes, para el buen funcionamiento del </t>
  </si>
  <si>
    <t xml:space="preserve">     Concejo Municipal de Yumbo.</t>
  </si>
  <si>
    <t>la presente resolución rige a partir de la fecha de su expedición.</t>
  </si>
  <si>
    <t>COMUNIQUESE Y CUMPLASE!.</t>
  </si>
  <si>
    <t xml:space="preserve">DR. HUMBERTO VASQUEZ </t>
  </si>
  <si>
    <t xml:space="preserve">Presidente Concejo Municipal </t>
  </si>
  <si>
    <t xml:space="preserve">EL SUCRITO PRESIDENTE DEL CONCEJO MUNICIPAL DE YUMBO (V), EN USO DE SUS </t>
  </si>
  <si>
    <t xml:space="preserve">Envíese copia de la presente Resolución a la Tesorería General del </t>
  </si>
  <si>
    <t>Concejo.</t>
  </si>
  <si>
    <t xml:space="preserve">ATRIBUCIONES QUE LE CONCEDE LA CONSTITUCION POLITICA, ARTICULO 312, LEY 38 </t>
  </si>
  <si>
    <r>
      <t xml:space="preserve">Honorarios Profesionales     </t>
    </r>
    <r>
      <rPr>
        <u val="single"/>
        <sz val="9"/>
        <rFont val="Arial"/>
        <family val="2"/>
      </rPr>
      <t xml:space="preserve"> $2,400,000.oo</t>
    </r>
  </si>
  <si>
    <t>Total                                               2.400.000.oo</t>
  </si>
  <si>
    <r>
      <t xml:space="preserve">Honorarios Profesionales       </t>
    </r>
    <r>
      <rPr>
        <u val="single"/>
        <sz val="9"/>
        <rFont val="Arial"/>
        <family val="2"/>
      </rPr>
      <t>$2,400,000,oo</t>
    </r>
  </si>
  <si>
    <t>TOTAL                                            2.400.000,oo</t>
  </si>
  <si>
    <t>Dada en el Concejo Municipal de Yumbo Valle, a los doce (12) días del mes de abril del año dos mil dos (2003).</t>
  </si>
  <si>
    <t>DR. HUMBERTO VASQUEZ.             DRA.INES ORTIR MURCIA .            DR. LUIS E. ECHEVERRI C.</t>
  </si>
  <si>
    <t>Presidente Concejo Mpal.                  1er Vicepresidente                            2do Vicepresidente.</t>
  </si>
  <si>
    <t xml:space="preserve">DR. HUMBERTO VASQUEZ.   </t>
  </si>
  <si>
    <t xml:space="preserve">TOTAL </t>
  </si>
  <si>
    <t xml:space="preserve">                    Presidente Concejo Mpal.                       </t>
  </si>
  <si>
    <t>AL PRESUPUESTO DE RENTAS Y GASTOS DE LA VIGENCIA FISCAL DEL 2003</t>
  </si>
  <si>
    <t>Acuerdos Nºs. 016 DE ABRIL 10 DEL 2.003 Y 022 DEL 2 DE MAYO DEL 2.003.</t>
  </si>
  <si>
    <t xml:space="preserve">El presidente del Concejo Municipal de Yumbo Valle, en uso de sus atribuciones legales y conferidas mediante </t>
  </si>
  <si>
    <t>1.  Que analizando la ejecución presupuestal a la fecha se indican variaciones en los gastos inicialmente estudiados</t>
  </si>
  <si>
    <t>mil tres (2.003).</t>
  </si>
  <si>
    <t>DE ABRIL DEL 2.003 Y 022 DEL 2 DE MAYO DEL 2.003, Y,</t>
  </si>
  <si>
    <t>DE 1989, LEY 136 DE 1994, DECRETO 111 DE 1997 Y LOS ACUERDOS Nos. 016 DEL 10</t>
  </si>
  <si>
    <t>de 2.003.</t>
  </si>
  <si>
    <t>INICIAL</t>
  </si>
  <si>
    <t>Sueldo Personal Nomina</t>
  </si>
  <si>
    <t>Vacaciones</t>
  </si>
  <si>
    <t>Otros Gtos. X Servicios. Pers.</t>
  </si>
  <si>
    <t>Compra de equipo</t>
  </si>
  <si>
    <t>Prima y Gastos de Seguro</t>
  </si>
  <si>
    <t>La presente Resolución rige a partir de la fecha de su expedicion.</t>
  </si>
  <si>
    <t>SERVICIOS PERS. ASOC. NOMI.</t>
  </si>
  <si>
    <t>SERV. PERSONALES INDIREC.</t>
  </si>
  <si>
    <t>salario basico</t>
  </si>
  <si>
    <t>dias</t>
  </si>
  <si>
    <t>p. servicios</t>
  </si>
  <si>
    <t>p. vacaciones</t>
  </si>
  <si>
    <t>vacaciones</t>
  </si>
  <si>
    <t>total a pagar</t>
  </si>
  <si>
    <t>diario</t>
  </si>
  <si>
    <t>IMPRESOS Y PUBLICACIONES</t>
  </si>
  <si>
    <t>MES DE AGOSTO DE 2003.</t>
  </si>
  <si>
    <t>1.  Que se hace necesario modificar el PAC del mes de Agosto del año 2003, de acuerdo con las</t>
  </si>
  <si>
    <t>Modifíquese el PAC del mes de Agosto de 2003. así:</t>
  </si>
  <si>
    <t>MATERIALES Y SUMINISTROS</t>
  </si>
  <si>
    <t>COMPRA DE EQUIPO</t>
  </si>
  <si>
    <t>PRIMA DE SERVICIOS</t>
  </si>
  <si>
    <t xml:space="preserve">Dada en el Concejo Municipal de Yumbo Valle del Cauca a los CUATRO (04) días del mes de Agosto del año dos  </t>
  </si>
  <si>
    <t xml:space="preserve">Dada en el Concejo Municipal de Yumbo Valle a los CUATRO (04) días del mes de Agosto </t>
  </si>
  <si>
    <t>ENERO</t>
  </si>
  <si>
    <t>FEBRERO</t>
  </si>
  <si>
    <t>MARZO</t>
  </si>
  <si>
    <t>ABRIL</t>
  </si>
  <si>
    <t>MAYO</t>
  </si>
  <si>
    <t>JUNIO</t>
  </si>
  <si>
    <t>APRO</t>
  </si>
  <si>
    <t>Gaceta Municipal</t>
  </si>
  <si>
    <t>JULIO</t>
  </si>
  <si>
    <t>AGOSTO</t>
  </si>
  <si>
    <t>SEPTIEMBRE</t>
  </si>
  <si>
    <t>OCTUBRE</t>
  </si>
  <si>
    <t>NOVIEMBRE</t>
  </si>
  <si>
    <t>DICIEMBRE</t>
  </si>
  <si>
    <t>Horas Extras</t>
  </si>
  <si>
    <t>Bonificacion especial por Recre</t>
  </si>
  <si>
    <t>Intereses a la Cesantias</t>
  </si>
  <si>
    <t>Salud Ocupacional</t>
  </si>
  <si>
    <t>Gastos Funebres</t>
  </si>
  <si>
    <t>CONT. INH. NOMINA SECT PRIV</t>
  </si>
  <si>
    <t>Arrendamiento</t>
  </si>
  <si>
    <t>Servicios Públicos</t>
  </si>
  <si>
    <t xml:space="preserve">2.  Que se hace necesario determinar los gastos en que incurrirá el Concejo Municipal deYumbo y garantizar el </t>
  </si>
  <si>
    <t xml:space="preserve">      pago de las compras, efectuadas en los meses de enero, febrero, marzo, abril, mayo, junio, julio, agosto</t>
  </si>
  <si>
    <t xml:space="preserve">Yumbo (V) correspondiente a los meses de enero, febrero, marzo, abril, mayo, junio. </t>
  </si>
  <si>
    <t>a continuación:</t>
  </si>
  <si>
    <t xml:space="preserve">LA CONSTITUCION POLITICA RTICULO 313 NUMERAL 5, LEY 136 DE 1994, ACUERDOS MUNICIPALES 044 DE </t>
  </si>
  <si>
    <t xml:space="preserve">julio, agosto, septiembre, octubre, noviembre y diciembre de 2007 el que se estipula </t>
  </si>
  <si>
    <t>ADQUISICUIN DE BIENES</t>
  </si>
  <si>
    <t>SR. ARTURO DOMINGUEZ</t>
  </si>
  <si>
    <t xml:space="preserve">1er Vicepresidente Concejo </t>
  </si>
  <si>
    <t>2do. Vicepresidente Concejo</t>
  </si>
  <si>
    <t>PRESUPUESTO DE GTOS DE F</t>
  </si>
  <si>
    <t>O3</t>
  </si>
  <si>
    <t>GASTOS DE PERSONAL APROB</t>
  </si>
  <si>
    <t>O320</t>
  </si>
  <si>
    <t>O32003</t>
  </si>
  <si>
    <t xml:space="preserve">Otros </t>
  </si>
  <si>
    <t>O32001</t>
  </si>
  <si>
    <t>O3200301</t>
  </si>
  <si>
    <t>O3200302</t>
  </si>
  <si>
    <t>O3200303</t>
  </si>
  <si>
    <t>O3200304</t>
  </si>
  <si>
    <t>O3200305</t>
  </si>
  <si>
    <t>O3200306</t>
  </si>
  <si>
    <t>O3200307</t>
  </si>
  <si>
    <t>O3200308</t>
  </si>
  <si>
    <t>O32004</t>
  </si>
  <si>
    <t>O32005</t>
  </si>
  <si>
    <t>O32008</t>
  </si>
  <si>
    <t>O3200801</t>
  </si>
  <si>
    <t>O3200802</t>
  </si>
  <si>
    <t>Admin. Por el Sector Priv.</t>
  </si>
  <si>
    <t>Salud</t>
  </si>
  <si>
    <t>Pensión</t>
  </si>
  <si>
    <t>A.R.P.</t>
  </si>
  <si>
    <t>Admin. Por el Sector Pub.</t>
  </si>
  <si>
    <t>O32014</t>
  </si>
  <si>
    <t>O32016</t>
  </si>
  <si>
    <t>O3201401</t>
  </si>
  <si>
    <t>O3201402</t>
  </si>
  <si>
    <t>O3215</t>
  </si>
  <si>
    <t xml:space="preserve">Pensión </t>
  </si>
  <si>
    <t>O3201501</t>
  </si>
  <si>
    <t>O3201502</t>
  </si>
  <si>
    <t>O3201503</t>
  </si>
  <si>
    <t>Aportes I.C.B.F. 3%</t>
  </si>
  <si>
    <t>Aportes SENA 0.5.%</t>
  </si>
  <si>
    <t>Aportes ESAP 0.5. %</t>
  </si>
  <si>
    <t>Aportes s Escuelas I. e Inst. T 1%</t>
  </si>
  <si>
    <t>Otros aportes entidades S. P</t>
  </si>
  <si>
    <t>O32017</t>
  </si>
  <si>
    <t>O32018</t>
  </si>
  <si>
    <t>O32019</t>
  </si>
  <si>
    <t>O32022</t>
  </si>
  <si>
    <t>O3202201</t>
  </si>
  <si>
    <t>GASTOS GRALES APROBADOS</t>
  </si>
  <si>
    <t>O321</t>
  </si>
  <si>
    <t>O32103</t>
  </si>
  <si>
    <t>O32104</t>
  </si>
  <si>
    <t>O32106</t>
  </si>
  <si>
    <t>Enseres y Equipo de Oficina</t>
  </si>
  <si>
    <t>O32107</t>
  </si>
  <si>
    <t>O32109</t>
  </si>
  <si>
    <t>Impresos</t>
  </si>
  <si>
    <t>O3210901</t>
  </si>
  <si>
    <t>O3210902</t>
  </si>
  <si>
    <t>O32110</t>
  </si>
  <si>
    <t>O32111</t>
  </si>
  <si>
    <t>O32112</t>
  </si>
  <si>
    <t>O32113</t>
  </si>
  <si>
    <t>Viaticos y Gastos de Viaje</t>
  </si>
  <si>
    <t>O3219</t>
  </si>
  <si>
    <t>Gastos Imprevistos</t>
  </si>
  <si>
    <t>O32123</t>
  </si>
  <si>
    <t>Gastos Financieros</t>
  </si>
  <si>
    <t>O32124</t>
  </si>
  <si>
    <t>O323</t>
  </si>
  <si>
    <t>TRANSF. CORRIENTES APROB.</t>
  </si>
  <si>
    <t>O32311</t>
  </si>
  <si>
    <t>GASTOS GRALES APROBA.</t>
  </si>
  <si>
    <t>GASTOS GRALES APROBA</t>
  </si>
  <si>
    <t>DESCRIPCION</t>
  </si>
  <si>
    <t>Honorarios Concejales</t>
  </si>
  <si>
    <t>Unidades de Apoyo</t>
  </si>
  <si>
    <t xml:space="preserve">Capacitacion </t>
  </si>
  <si>
    <t>Capacitación, Bienestar Social y estím</t>
  </si>
  <si>
    <t>O3212301</t>
  </si>
  <si>
    <t>O3212302</t>
  </si>
  <si>
    <t xml:space="preserve">Bienestar Social y Estímulos </t>
  </si>
  <si>
    <t>O32190</t>
  </si>
  <si>
    <t>O32191</t>
  </si>
  <si>
    <t>Otros Gtos por Adq. Servicios</t>
  </si>
  <si>
    <t>Otros Gtos por Adqu. De bienes</t>
  </si>
  <si>
    <t>POR MEDIO DE LA CUAL SE EXPIDE LA EJECUCION DEL PROGRAMA ANUAL MENSUALIZADO DE CAJA DEL HONORABLE CONCEJOMUNICIPAL DE YUMBO,</t>
  </si>
  <si>
    <t>Honorable Concejo Municipal de Yumbo</t>
  </si>
  <si>
    <t>(ENERO 03 DE 2011)</t>
  </si>
  <si>
    <t>A.  Que se hace necesario determinar los gastos en que incurrirá el Concejo Municipal de Yumbo y garantizar el pago de las obligaciones laborales de los meses de enero</t>
  </si>
  <si>
    <r>
      <rPr>
        <b/>
        <sz val="10"/>
        <rFont val="Arial"/>
        <family val="2"/>
      </rPr>
      <t xml:space="preserve">ARTICULO SEGUNDO: </t>
    </r>
    <r>
      <rPr>
        <sz val="10"/>
        <rFont val="Arial"/>
        <family val="2"/>
      </rPr>
      <t xml:space="preserve">   Envíese copia de la presente resolución al Tesorero General del Concejo Municipal</t>
    </r>
  </si>
  <si>
    <t>NIT  805.009.462-0</t>
  </si>
  <si>
    <t xml:space="preserve">LA MESA DIRECTIVA DEL CONCEJO MUNICIPAL DE YUMBO VALLE, EN USO DE LAS ATRIBUCIONES QUE LE CONFIERE LA CONSTITUCION POLITICA ARTICULO 313  </t>
  </si>
  <si>
    <t xml:space="preserve">POR MEDIO DE LA CUAL SE ORDENA EL PLAN DE COMPRAS DEL CONCEJO MUNICIPAL DE YUMBO </t>
  </si>
  <si>
    <t>VALLE, CORRESPONDIENTE A LOS MESES DE ENERO, FEBRERO, MARZO, ABRIL, MAYO, JUNIO,</t>
  </si>
  <si>
    <t>EL PRESIDENTE DEL CONCJO MUNICIPAL DE YUMBO, EN USO DE LAS ATRIBUCIONES QUE LE CONFIERE</t>
  </si>
  <si>
    <t>1997, 016 DE ABRIL 10 DE 2003 Y 17 DEL 10 DE DICIEMBRE DE 2010 Y</t>
  </si>
  <si>
    <t>1.  Que mediante Resolución Nº 001 de 2011, se aprobó el Presupuesto del Honorable Concejo Municipal, para</t>
  </si>
  <si>
    <t xml:space="preserve">     la vigencia fiscal del año 2011</t>
  </si>
  <si>
    <t xml:space="preserve">      septiembre, octubre, noviembre y diciembre al presupuesto asignado en la presente vigencia fiscal de 2011</t>
  </si>
  <si>
    <t>,</t>
  </si>
  <si>
    <t>Nit. 805.009.462-0</t>
  </si>
  <si>
    <t>Resolución Nº 100 – 06-002</t>
  </si>
  <si>
    <t>SRA. CEILA MARINA ORTIZ MURCIA</t>
  </si>
  <si>
    <t>DRA. HEGNY BON LENIS</t>
  </si>
  <si>
    <t>SR. ANCIZAR CARDONA SEPULVEDA.</t>
  </si>
  <si>
    <t>Secretaria General Concejo Mpal.</t>
  </si>
  <si>
    <t>Dada en el Concejo Municipal de Yumbo, a los tres (03) días del mes de enero del año dos mil once (2011).</t>
  </si>
  <si>
    <t>Ejerciendo el Control Político con Calidad</t>
  </si>
  <si>
    <t>Calle 5 No 4-40 Módulo Uno CAMY - Teléfonos: 669 37 42 - 669 50 08 Telefax: 669 93 39</t>
  </si>
  <si>
    <t>www.concejoyumbo.gov.co – concejoyumbo@gmail.com</t>
  </si>
  <si>
    <t>PARA LA VIGENCIA FISCAL DE 2012</t>
  </si>
  <si>
    <t xml:space="preserve">     febrero, marzo, abril mayo, junio, julio, agosto, septiembre, octubre, noviembre y diciembre de 2012</t>
  </si>
  <si>
    <t>ARTICULO PRIMERO:  Adòptese el Programa Anual Mensualizado de Caja, a partir del 01 de enero hasta el 31 de diciembre de 2012.</t>
  </si>
  <si>
    <t>DR. JHON JAIRO SANTAMARIA P.</t>
  </si>
  <si>
    <t>LIC. JORGE ELIECER VALENCIA M.</t>
  </si>
  <si>
    <t>JULIO, AGOSTO, SEPTIEMBRE, OCTUBRE, NOVIEMBRE Y DICIEMBRE DEL AÑO DOS MIL ONCE (2012).</t>
  </si>
  <si>
    <t>(ENERO 11 DE 2012)</t>
  </si>
  <si>
    <t>Resolución Nº 100 – 06-006</t>
  </si>
  <si>
    <t>NUMERAL 5, LEY 136 DE 1994, ACUERDOS MUNICIPALES 044 DE 1997, 016 DE ABRIL 10 DE 2003 Y 019 DE  DICIEMBRE DE 2011</t>
  </si>
  <si>
    <r>
      <rPr>
        <b/>
        <sz val="10"/>
        <rFont val="Arial"/>
        <family val="2"/>
      </rPr>
      <t xml:space="preserve">ARTICULO TERCERO: </t>
    </r>
    <r>
      <rPr>
        <sz val="10"/>
        <rFont val="Arial"/>
        <family val="2"/>
      </rPr>
      <t xml:space="preserve">    La presente resolución rige a partir del 02 de Enero de 2.012.</t>
    </r>
  </si>
  <si>
    <t>O3200803</t>
  </si>
  <si>
    <t>Presidente Concejo Mpal.</t>
  </si>
  <si>
    <t>Primer Vicepresidente Concejo Mpal</t>
  </si>
  <si>
    <t>Segundo Vicepresidente Concejo Mpal</t>
  </si>
  <si>
    <t>DR. ARMANDO ALIRIO POLANCO B.</t>
  </si>
  <si>
    <t xml:space="preserve">                         PARAGRAFO: La presente resolución de presupuesto, queda sujeta a modificaciones en lo que tiene que ver con el Régimen de Contabilidad Pública contemplado</t>
  </si>
  <si>
    <t xml:space="preserve">                         en la Resolución N° 413 Expedida por el Contador General de la nacion el 16 de diciembre de 2.011.</t>
  </si>
  <si>
    <t xml:space="preserve">      septiembre, octubre, noviembre y diciembre al presupuesto asignado en la presente vigencia fiscal de 2012</t>
  </si>
  <si>
    <t xml:space="preserve">julio, agosto, septiembre, octubre, noviembre y diciembre de 2012 el que se estipula </t>
  </si>
  <si>
    <t xml:space="preserve">     la vigencia fiscal del año 2012</t>
  </si>
  <si>
    <t>1.  Que mediante Resolución Nº 05 de 2012, se aprobó el Presupuesto del Honorable Concejo Municipal, para</t>
  </si>
  <si>
    <t>Resolución Nº 100 – 06-007</t>
  </si>
  <si>
    <t>JULIO, AGOSTO, SEPTIEMBRE, OCTUBRE, NOVIEMBRE Y DICIEMBRE DEL AÑO DOS MIL DOCE (2012).</t>
  </si>
  <si>
    <t>DRA. GUILLERMINA BECERRA</t>
  </si>
  <si>
    <t xml:space="preserve">DR. ARMANDO ALIRIO POLANCO B. </t>
  </si>
  <si>
    <t>EL PRESIDENTE DEL CONCEJO MUNICIPAL DE YUMBO, EN USO DE LAS ATRIBUCIONES QUE LE CONFIERE</t>
  </si>
  <si>
    <t>Elaboro:</t>
  </si>
  <si>
    <t>Reviso:</t>
  </si>
  <si>
    <t>Aprobo:</t>
  </si>
  <si>
    <r>
      <t xml:space="preserve">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</t>
    </r>
  </si>
  <si>
    <t>Secretaria General Concejo Municipal</t>
  </si>
  <si>
    <t>Dra. Paola Andrea Pérez C.</t>
  </si>
  <si>
    <t xml:space="preserve">Dr. Cristian Martinez </t>
  </si>
  <si>
    <t>Dra. Guillermina Becerra</t>
  </si>
  <si>
    <t>Dada en el Concejo Municipal de Yumbo, Valle a los once  (11) dias del mes de enero de 2012</t>
  </si>
  <si>
    <t>Dada en el Concejo Municipal de Yumbo, a los once (11) días del mes de enero del año dos mil doce (2012).</t>
  </si>
  <si>
    <t>Proyecto:</t>
  </si>
  <si>
    <t xml:space="preserve"> Paola A. Pérez -Tesorera General</t>
  </si>
  <si>
    <t>Cristian Martinez-Asesor Juridico</t>
  </si>
  <si>
    <t>Archivado:</t>
  </si>
  <si>
    <t>Carpeta Resoluciones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</si>
</sst>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0.000"/>
    <numFmt numFmtId="184" formatCode="0.0"/>
    <numFmt numFmtId="185" formatCode="_ * #,##0.0000_ ;_ * \-#,##0.00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[$€-2]\ * #,##0.00_ ;_ [$€-2]\ * \-#,##0.00_ ;_ [$€-2]\ * &quot;-&quot;??_ "/>
    <numFmt numFmtId="191" formatCode="0.0000"/>
    <numFmt numFmtId="192" formatCode="_ * #,##0.00000_ ;_ * \-#,##0.00000_ ;_ * &quot;-&quot;??_ ;_ @_ "/>
    <numFmt numFmtId="193" formatCode="_ * #,##0.000000_ ;_ * \-#,##0.000000_ ;_ * &quot;-&quot;??_ ;_ @_ "/>
    <numFmt numFmtId="194" formatCode="#,##0;[Red]#,##0"/>
    <numFmt numFmtId="195" formatCode="#,##0.0;[Red]#,##0.0"/>
    <numFmt numFmtId="196" formatCode="#,##0.00;[Red]#,##0.00"/>
    <numFmt numFmtId="197" formatCode="#,##0.000;[Red]#,##0.000"/>
    <numFmt numFmtId="198" formatCode="#,##0.0000;[Red]#,##0.0000"/>
    <numFmt numFmtId="199" formatCode="#,##0.00000;[Red]#,##0.00000"/>
    <numFmt numFmtId="200" formatCode="#,##0.000000;[Red]#,##0.000000"/>
    <numFmt numFmtId="201" formatCode="_([$$-240A]\ * #,##0.00_);_([$$-240A]\ * \(#,##0.00\);_([$$-240A]\ * &quot;-&quot;??_);_(@_)"/>
    <numFmt numFmtId="202" formatCode="_([$$-240A]\ * #,##0.000_);_([$$-240A]\ * \(#,##0.000\);_([$$-240A]\ * &quot;-&quot;??_);_(@_)"/>
    <numFmt numFmtId="203" formatCode="_([$$-240A]\ * #,##0.0000_);_([$$-240A]\ * \(#,##0.0000\);_([$$-240A]\ * &quot;-&quot;??_);_(@_)"/>
    <numFmt numFmtId="204" formatCode="_([$$-240A]\ * #,##0.0_);_([$$-240A]\ * \(#,##0.0\);_([$$-240A]\ * &quot;-&quot;??_);_(@_)"/>
    <numFmt numFmtId="205" formatCode="_([$$-240A]\ * #,##0_);_([$$-240A]\ * \(#,##0\);_([$$-240A]\ * &quot;-&quot;??_);_(@_)"/>
    <numFmt numFmtId="206" formatCode="0.00;[Red]0.00"/>
  </numFmts>
  <fonts count="6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12"/>
      <name val="Arial"/>
      <family val="0"/>
    </font>
    <font>
      <b/>
      <sz val="26"/>
      <name val="Edwardian Script ITC"/>
      <family val="4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Edwardian Script ITC"/>
      <family val="4"/>
    </font>
    <font>
      <b/>
      <sz val="36"/>
      <name val="Edwardian Script ITC"/>
      <family val="4"/>
    </font>
    <font>
      <sz val="14"/>
      <name val="Edwardian Script ITC"/>
      <family val="4"/>
    </font>
    <font>
      <b/>
      <sz val="24"/>
      <name val="Edwardian Script ITC"/>
      <family val="4"/>
    </font>
    <font>
      <b/>
      <i/>
      <sz val="12"/>
      <name val="Monotype Corsiva"/>
      <family val="4"/>
    </font>
    <font>
      <b/>
      <sz val="22"/>
      <name val="Edwardian Script ITC"/>
      <family val="4"/>
    </font>
    <font>
      <b/>
      <i/>
      <sz val="11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9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2" fillId="0" borderId="0" xfId="0" applyFont="1" applyAlignment="1">
      <alignment/>
    </xf>
    <xf numFmtId="181" fontId="2" fillId="0" borderId="0" xfId="49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1" fontId="2" fillId="0" borderId="0" xfId="49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 horizontal="right"/>
    </xf>
    <xf numFmtId="181" fontId="1" fillId="0" borderId="0" xfId="49" applyNumberFormat="1" applyFont="1" applyAlignment="1">
      <alignment horizontal="right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1" fontId="0" fillId="0" borderId="0" xfId="49" applyNumberFormat="1" applyFont="1" applyAlignment="1">
      <alignment horizontal="left"/>
    </xf>
    <xf numFmtId="181" fontId="0" fillId="0" borderId="0" xfId="49" applyNumberFormat="1" applyFont="1" applyAlignment="1">
      <alignment/>
    </xf>
    <xf numFmtId="181" fontId="0" fillId="0" borderId="0" xfId="0" applyNumberFormat="1" applyAlignment="1">
      <alignment horizontal="left"/>
    </xf>
    <xf numFmtId="179" fontId="1" fillId="0" borderId="0" xfId="49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2" fontId="2" fillId="0" borderId="0" xfId="49" applyNumberFormat="1" applyFont="1" applyAlignment="1">
      <alignment horizontal="right"/>
    </xf>
    <xf numFmtId="190" fontId="0" fillId="0" borderId="0" xfId="45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81" fontId="2" fillId="0" borderId="0" xfId="49" applyNumberFormat="1" applyFont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11" xfId="0" applyFont="1" applyBorder="1" applyAlignment="1">
      <alignment horizontal="right"/>
    </xf>
    <xf numFmtId="181" fontId="2" fillId="0" borderId="11" xfId="4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49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81" fontId="2" fillId="0" borderId="11" xfId="49" applyNumberFormat="1" applyFont="1" applyBorder="1" applyAlignment="1">
      <alignment/>
    </xf>
    <xf numFmtId="181" fontId="2" fillId="0" borderId="11" xfId="49" applyNumberFormat="1" applyFont="1" applyBorder="1" applyAlignment="1">
      <alignment horizontal="left"/>
    </xf>
    <xf numFmtId="182" fontId="2" fillId="0" borderId="11" xfId="49" applyNumberFormat="1" applyFont="1" applyBorder="1" applyAlignment="1">
      <alignment/>
    </xf>
    <xf numFmtId="179" fontId="2" fillId="0" borderId="11" xfId="49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184" fontId="0" fillId="0" borderId="0" xfId="0" applyNumberFormat="1" applyAlignment="1">
      <alignment horizontal="right"/>
    </xf>
    <xf numFmtId="0" fontId="0" fillId="0" borderId="0" xfId="0" applyAlignment="1">
      <alignment/>
    </xf>
    <xf numFmtId="181" fontId="0" fillId="0" borderId="0" xfId="49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1" fillId="0" borderId="11" xfId="0" applyNumberFormat="1" applyFont="1" applyBorder="1" applyAlignment="1">
      <alignment horizontal="right"/>
    </xf>
    <xf numFmtId="181" fontId="1" fillId="0" borderId="0" xfId="0" applyNumberFormat="1" applyFont="1" applyAlignment="1">
      <alignment/>
    </xf>
    <xf numFmtId="181" fontId="1" fillId="0" borderId="11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1" fontId="10" fillId="0" borderId="0" xfId="49" applyNumberFormat="1" applyFont="1" applyAlignment="1">
      <alignment/>
    </xf>
    <xf numFmtId="181" fontId="1" fillId="0" borderId="0" xfId="49" applyNumberFormat="1" applyFont="1" applyAlignment="1">
      <alignment horizontal="left"/>
    </xf>
    <xf numFmtId="0" fontId="0" fillId="0" borderId="11" xfId="0" applyBorder="1" applyAlignment="1">
      <alignment/>
    </xf>
    <xf numFmtId="181" fontId="0" fillId="0" borderId="11" xfId="49" applyNumberFormat="1" applyFont="1" applyBorder="1" applyAlignment="1">
      <alignment/>
    </xf>
    <xf numFmtId="0" fontId="2" fillId="0" borderId="11" xfId="0" applyFont="1" applyBorder="1" applyAlignment="1">
      <alignment/>
    </xf>
    <xf numFmtId="181" fontId="2" fillId="0" borderId="11" xfId="49" applyNumberFormat="1" applyFont="1" applyBorder="1" applyAlignment="1">
      <alignment/>
    </xf>
    <xf numFmtId="0" fontId="2" fillId="0" borderId="12" xfId="0" applyFont="1" applyBorder="1" applyAlignment="1">
      <alignment/>
    </xf>
    <xf numFmtId="181" fontId="2" fillId="0" borderId="13" xfId="49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/>
    </xf>
    <xf numFmtId="182" fontId="2" fillId="0" borderId="11" xfId="49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1" fontId="2" fillId="0" borderId="0" xfId="49" applyNumberFormat="1" applyFont="1" applyBorder="1" applyAlignment="1">
      <alignment/>
    </xf>
    <xf numFmtId="181" fontId="2" fillId="0" borderId="0" xfId="49" applyNumberFormat="1" applyFont="1" applyBorder="1" applyAlignment="1">
      <alignment horizontal="right"/>
    </xf>
    <xf numFmtId="179" fontId="2" fillId="0" borderId="11" xfId="49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11" xfId="0" applyFont="1" applyFill="1" applyBorder="1" applyAlignment="1">
      <alignment/>
    </xf>
    <xf numFmtId="181" fontId="12" fillId="0" borderId="11" xfId="49" applyNumberFormat="1" applyFont="1" applyFill="1" applyBorder="1" applyAlignment="1">
      <alignment/>
    </xf>
    <xf numFmtId="181" fontId="2" fillId="0" borderId="0" xfId="49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1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2" fillId="0" borderId="10" xfId="49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81" fontId="0" fillId="0" borderId="0" xfId="49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81" fontId="1" fillId="0" borderId="0" xfId="49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81" fontId="0" fillId="0" borderId="0" xfId="49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49" applyNumberFormat="1" applyFont="1" applyFill="1" applyAlignment="1">
      <alignment/>
    </xf>
    <xf numFmtId="181" fontId="0" fillId="0" borderId="0" xfId="49" applyNumberFormat="1" applyFont="1" applyFill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181" fontId="11" fillId="0" borderId="19" xfId="49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81" fontId="11" fillId="0" borderId="10" xfId="49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81" fontId="11" fillId="0" borderId="11" xfId="49" applyNumberFormat="1" applyFont="1" applyFill="1" applyBorder="1" applyAlignment="1">
      <alignment/>
    </xf>
    <xf numFmtId="181" fontId="3" fillId="0" borderId="0" xfId="49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0" fontId="12" fillId="0" borderId="20" xfId="0" applyFont="1" applyFill="1" applyBorder="1" applyAlignment="1">
      <alignment/>
    </xf>
    <xf numFmtId="181" fontId="12" fillId="0" borderId="20" xfId="49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3" fillId="0" borderId="0" xfId="49" applyNumberFormat="1" applyFont="1" applyFill="1" applyAlignment="1">
      <alignment/>
    </xf>
    <xf numFmtId="181" fontId="12" fillId="0" borderId="0" xfId="49" applyNumberFormat="1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49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49" applyNumberFormat="1" applyFont="1" applyFill="1" applyAlignment="1">
      <alignment/>
    </xf>
    <xf numFmtId="181" fontId="2" fillId="0" borderId="0" xfId="49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181" fontId="3" fillId="0" borderId="0" xfId="49" applyNumberFormat="1" applyFont="1" applyFill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81" fontId="12" fillId="0" borderId="11" xfId="49" applyNumberFormat="1" applyFont="1" applyFill="1" applyBorder="1" applyAlignment="1">
      <alignment horizontal="right"/>
    </xf>
    <xf numFmtId="181" fontId="2" fillId="0" borderId="21" xfId="49" applyNumberFormat="1" applyFont="1" applyFill="1" applyBorder="1" applyAlignment="1">
      <alignment/>
    </xf>
    <xf numFmtId="0" fontId="1" fillId="0" borderId="0" xfId="0" applyFont="1" applyFill="1" applyAlignment="1">
      <alignment/>
    </xf>
    <xf numFmtId="181" fontId="1" fillId="0" borderId="0" xfId="49" applyNumberFormat="1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181" fontId="2" fillId="0" borderId="0" xfId="49" applyNumberFormat="1" applyFont="1" applyFill="1" applyAlignment="1">
      <alignment/>
    </xf>
    <xf numFmtId="0" fontId="2" fillId="0" borderId="0" xfId="0" applyFont="1" applyAlignment="1">
      <alignment horizontal="center"/>
    </xf>
    <xf numFmtId="181" fontId="1" fillId="0" borderId="0" xfId="4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1" fontId="0" fillId="0" borderId="0" xfId="49" applyNumberFormat="1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49" fontId="5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70</xdr:row>
      <xdr:rowOff>19050</xdr:rowOff>
    </xdr:from>
    <xdr:to>
      <xdr:col>8</xdr:col>
      <xdr:colOff>857250</xdr:colOff>
      <xdr:row>72</xdr:row>
      <xdr:rowOff>47625</xdr:rowOff>
    </xdr:to>
    <xdr:pic>
      <xdr:nvPicPr>
        <xdr:cNvPr id="2" name="14 Imagen" descr="cint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420475"/>
          <a:ext cx="5972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63</xdr:row>
      <xdr:rowOff>0</xdr:rowOff>
    </xdr:from>
    <xdr:to>
      <xdr:col>9</xdr:col>
      <xdr:colOff>381000</xdr:colOff>
      <xdr:row>65</xdr:row>
      <xdr:rowOff>38100</xdr:rowOff>
    </xdr:to>
    <xdr:pic>
      <xdr:nvPicPr>
        <xdr:cNvPr id="2" name="14 Imagen" descr="cint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248900"/>
          <a:ext cx="621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106</xdr:row>
      <xdr:rowOff>0</xdr:rowOff>
    </xdr:from>
    <xdr:to>
      <xdr:col>4</xdr:col>
      <xdr:colOff>371475</xdr:colOff>
      <xdr:row>106</xdr:row>
      <xdr:rowOff>0</xdr:rowOff>
    </xdr:to>
    <xdr:pic>
      <xdr:nvPicPr>
        <xdr:cNvPr id="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89642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695325</xdr:colOff>
      <xdr:row>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98</xdr:row>
      <xdr:rowOff>142875</xdr:rowOff>
    </xdr:from>
    <xdr:to>
      <xdr:col>11</xdr:col>
      <xdr:colOff>352425</xdr:colOff>
      <xdr:row>101</xdr:row>
      <xdr:rowOff>76200</xdr:rowOff>
    </xdr:to>
    <xdr:pic>
      <xdr:nvPicPr>
        <xdr:cNvPr id="3" name="14 Imagen" descr="cinta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17564100"/>
          <a:ext cx="6858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7">
      <selection activeCell="D40" sqref="D40"/>
    </sheetView>
  </sheetViews>
  <sheetFormatPr defaultColWidth="11.421875" defaultRowHeight="12.75"/>
  <cols>
    <col min="1" max="1" width="6.140625" style="0" customWidth="1"/>
    <col min="2" max="2" width="11.57421875" style="0" customWidth="1"/>
    <col min="5" max="5" width="14.7109375" style="0" bestFit="1" customWidth="1"/>
    <col min="6" max="6" width="13.8515625" style="3" customWidth="1"/>
    <col min="7" max="7" width="21.7109375" style="0" customWidth="1"/>
    <col min="8" max="8" width="14.57421875" style="0" customWidth="1"/>
  </cols>
  <sheetData>
    <row r="1" spans="1:6" s="1" customFormat="1" ht="12">
      <c r="A1" s="1" t="s">
        <v>82</v>
      </c>
      <c r="F1" s="2"/>
    </row>
    <row r="2" spans="1:6" s="1" customFormat="1" ht="12">
      <c r="A2" s="1" t="s">
        <v>183</v>
      </c>
      <c r="F2" s="2"/>
    </row>
    <row r="3" s="1" customFormat="1" ht="12">
      <c r="F3" s="2"/>
    </row>
    <row r="4" spans="1:6" s="1" customFormat="1" ht="12">
      <c r="A4" s="1" t="s">
        <v>0</v>
      </c>
      <c r="F4" s="2"/>
    </row>
    <row r="5" spans="1:6" s="1" customFormat="1" ht="12">
      <c r="A5" s="1" t="s">
        <v>1</v>
      </c>
      <c r="F5" s="2"/>
    </row>
    <row r="6" s="1" customFormat="1" ht="12">
      <c r="F6" s="2"/>
    </row>
    <row r="7" s="1" customFormat="1" ht="12">
      <c r="F7" s="2"/>
    </row>
    <row r="8" s="1" customFormat="1" ht="12">
      <c r="F8" s="2"/>
    </row>
    <row r="9" s="1" customFormat="1" ht="12">
      <c r="F9" s="2"/>
    </row>
    <row r="10" s="1" customFormat="1" ht="12">
      <c r="F10" s="2"/>
    </row>
    <row r="11" spans="1:8" s="1" customFormat="1" ht="12">
      <c r="A11" s="152" t="s">
        <v>2</v>
      </c>
      <c r="B11" s="152"/>
      <c r="C11" s="152"/>
      <c r="D11" s="152"/>
      <c r="E11" s="152"/>
      <c r="F11" s="152"/>
      <c r="G11" s="152"/>
      <c r="H11" s="152"/>
    </row>
    <row r="12" s="1" customFormat="1" ht="12">
      <c r="F12" s="2"/>
    </row>
    <row r="13" spans="1:6" s="1" customFormat="1" ht="12">
      <c r="A13" s="1" t="s">
        <v>3</v>
      </c>
      <c r="F13" s="2"/>
    </row>
    <row r="14" spans="1:6" s="1" customFormat="1" ht="12">
      <c r="A14" s="1" t="s">
        <v>184</v>
      </c>
      <c r="F14" s="2"/>
    </row>
    <row r="15" spans="1:6" s="1" customFormat="1" ht="12">
      <c r="A15" s="1" t="s">
        <v>4</v>
      </c>
      <c r="F15" s="2"/>
    </row>
    <row r="16" s="1" customFormat="1" ht="12">
      <c r="F16" s="2"/>
    </row>
    <row r="17" spans="1:8" s="1" customFormat="1" ht="12">
      <c r="A17" s="152" t="s">
        <v>5</v>
      </c>
      <c r="B17" s="152"/>
      <c r="C17" s="152"/>
      <c r="D17" s="152"/>
      <c r="E17" s="152"/>
      <c r="F17" s="152"/>
      <c r="G17" s="152"/>
      <c r="H17" s="152"/>
    </row>
    <row r="18" s="1" customFormat="1" ht="12">
      <c r="F18" s="2"/>
    </row>
    <row r="19" spans="1:6" s="1" customFormat="1" ht="12">
      <c r="A19" s="1" t="s">
        <v>6</v>
      </c>
      <c r="C19" s="1" t="s">
        <v>139</v>
      </c>
      <c r="F19" s="2"/>
    </row>
    <row r="20" spans="3:6" s="1" customFormat="1" ht="12">
      <c r="C20" s="1" t="s">
        <v>185</v>
      </c>
      <c r="F20" s="2"/>
    </row>
    <row r="21" s="1" customFormat="1" ht="12">
      <c r="F21" s="2"/>
    </row>
    <row r="22" s="1" customFormat="1" ht="12">
      <c r="F22" s="2"/>
    </row>
    <row r="23" spans="1:6" s="4" customFormat="1" ht="11.25">
      <c r="A23" s="4" t="s">
        <v>7</v>
      </c>
      <c r="E23" s="5"/>
      <c r="F23" s="5"/>
    </row>
    <row r="24" spans="1:6" s="4" customFormat="1" ht="11.25">
      <c r="A24" s="4" t="s">
        <v>8</v>
      </c>
      <c r="E24" s="5"/>
      <c r="F24" s="5"/>
    </row>
    <row r="25" spans="1:6" s="4" customFormat="1" ht="11.25">
      <c r="A25" s="4" t="s">
        <v>9</v>
      </c>
      <c r="F25" s="5"/>
    </row>
    <row r="26" s="4" customFormat="1" ht="11.25">
      <c r="F26" s="5"/>
    </row>
    <row r="27" spans="1:6" s="4" customFormat="1" ht="11.25">
      <c r="A27" s="4" t="s">
        <v>10</v>
      </c>
      <c r="F27" s="5"/>
    </row>
    <row r="28" s="4" customFormat="1" ht="11.25">
      <c r="F28" s="5"/>
    </row>
    <row r="29" spans="1:6" s="6" customFormat="1" ht="11.25">
      <c r="A29" s="6">
        <v>100</v>
      </c>
      <c r="B29" s="7" t="s">
        <v>11</v>
      </c>
      <c r="F29" s="8"/>
    </row>
    <row r="30" spans="1:7" s="6" customFormat="1" ht="11.25">
      <c r="A30" s="6">
        <v>101</v>
      </c>
      <c r="B30" s="7" t="s">
        <v>21</v>
      </c>
      <c r="E30" s="6" t="s">
        <v>146</v>
      </c>
      <c r="F30" s="8"/>
      <c r="G30" s="9">
        <f>SUM(F31:F37)</f>
        <v>3504012</v>
      </c>
    </row>
    <row r="31" spans="1:7" s="6" customFormat="1" ht="11.25">
      <c r="A31" s="6" t="s">
        <v>12</v>
      </c>
      <c r="B31" s="7" t="s">
        <v>22</v>
      </c>
      <c r="F31" s="8"/>
      <c r="G31" s="9"/>
    </row>
    <row r="32" spans="1:7" s="6" customFormat="1" ht="11.25">
      <c r="A32" s="6" t="s">
        <v>13</v>
      </c>
      <c r="B32" s="7" t="s">
        <v>23</v>
      </c>
      <c r="F32" s="8">
        <v>0</v>
      </c>
      <c r="G32" s="9"/>
    </row>
    <row r="33" spans="1:7" s="6" customFormat="1" ht="11.25">
      <c r="A33" s="6" t="s">
        <v>14</v>
      </c>
      <c r="B33" s="7" t="s">
        <v>26</v>
      </c>
      <c r="F33" s="8">
        <v>1452366</v>
      </c>
      <c r="G33" s="9"/>
    </row>
    <row r="34" spans="1:7" s="6" customFormat="1" ht="11.25">
      <c r="A34" s="6" t="s">
        <v>15</v>
      </c>
      <c r="B34" s="7" t="s">
        <v>24</v>
      </c>
      <c r="F34" s="8">
        <v>0</v>
      </c>
      <c r="G34" s="9"/>
    </row>
    <row r="35" spans="1:7" s="6" customFormat="1" ht="11.25">
      <c r="A35" s="6" t="s">
        <v>16</v>
      </c>
      <c r="B35" s="7" t="s">
        <v>140</v>
      </c>
      <c r="F35" s="8">
        <v>2051646</v>
      </c>
      <c r="G35" s="9"/>
    </row>
    <row r="36" spans="1:7" s="6" customFormat="1" ht="11.25">
      <c r="A36" s="6" t="s">
        <v>141</v>
      </c>
      <c r="B36" s="7" t="s">
        <v>142</v>
      </c>
      <c r="F36" s="8"/>
      <c r="G36" s="9"/>
    </row>
    <row r="37" spans="1:7" s="6" customFormat="1" ht="11.25">
      <c r="A37" s="6" t="s">
        <v>17</v>
      </c>
      <c r="B37" s="7" t="s">
        <v>25</v>
      </c>
      <c r="F37" s="8"/>
      <c r="G37" s="9"/>
    </row>
    <row r="38" spans="2:7" s="6" customFormat="1" ht="11.25">
      <c r="B38" s="7"/>
      <c r="F38" s="8"/>
      <c r="G38" s="9"/>
    </row>
    <row r="39" spans="1:7" s="6" customFormat="1" ht="11.25">
      <c r="A39" s="6">
        <v>102</v>
      </c>
      <c r="B39" s="7" t="s">
        <v>27</v>
      </c>
      <c r="F39" s="8"/>
      <c r="G39" s="9">
        <f>SUM(F40:F45)</f>
        <v>148113329</v>
      </c>
    </row>
    <row r="40" spans="1:6" s="6" customFormat="1" ht="11.25">
      <c r="A40" s="6" t="s">
        <v>18</v>
      </c>
      <c r="B40" s="7" t="s">
        <v>144</v>
      </c>
      <c r="E40" s="6" t="s">
        <v>146</v>
      </c>
      <c r="F40" s="8">
        <v>2823329</v>
      </c>
    </row>
    <row r="41" spans="1:7" s="6" customFormat="1" ht="11.25">
      <c r="A41" s="6" t="s">
        <v>146</v>
      </c>
      <c r="B41" s="7" t="s">
        <v>28</v>
      </c>
      <c r="F41" s="8">
        <v>77250000</v>
      </c>
      <c r="G41" s="9"/>
    </row>
    <row r="42" spans="1:6" s="6" customFormat="1" ht="11.25">
      <c r="A42" s="6" t="s">
        <v>20</v>
      </c>
      <c r="B42" s="7" t="s">
        <v>29</v>
      </c>
      <c r="F42" s="8">
        <v>68040000</v>
      </c>
    </row>
    <row r="43" s="6" customFormat="1" ht="11.25">
      <c r="F43" s="8"/>
    </row>
    <row r="44" spans="1:6" s="6" customFormat="1" ht="11.25">
      <c r="A44" s="6">
        <v>103</v>
      </c>
      <c r="B44" s="7" t="s">
        <v>30</v>
      </c>
      <c r="F44" s="8"/>
    </row>
    <row r="45" spans="1:6" s="6" customFormat="1" ht="11.25">
      <c r="A45" s="6" t="s">
        <v>31</v>
      </c>
      <c r="B45" s="7" t="s">
        <v>32</v>
      </c>
      <c r="F45" s="8"/>
    </row>
    <row r="46" spans="2:7" s="6" customFormat="1" ht="11.25">
      <c r="B46" s="7" t="s">
        <v>33</v>
      </c>
      <c r="F46" s="8"/>
      <c r="G46" s="9">
        <v>0</v>
      </c>
    </row>
    <row r="47" spans="1:6" s="6" customFormat="1" ht="11.25">
      <c r="A47" s="6" t="s">
        <v>34</v>
      </c>
      <c r="B47" s="7" t="s">
        <v>35</v>
      </c>
      <c r="F47" s="8"/>
    </row>
    <row r="48" spans="2:6" s="6" customFormat="1" ht="11.25">
      <c r="B48" s="7" t="s">
        <v>36</v>
      </c>
      <c r="F48" s="8"/>
    </row>
    <row r="49" spans="2:6" s="6" customFormat="1" ht="11.25">
      <c r="B49" s="7" t="s">
        <v>37</v>
      </c>
      <c r="F49" s="8"/>
    </row>
    <row r="50" spans="2:6" s="6" customFormat="1" ht="11.25">
      <c r="B50" s="7" t="s">
        <v>38</v>
      </c>
      <c r="F50" s="8"/>
    </row>
    <row r="51" spans="2:6" s="6" customFormat="1" ht="11.25">
      <c r="B51" s="7" t="s">
        <v>39</v>
      </c>
      <c r="E51" s="6" t="s">
        <v>146</v>
      </c>
      <c r="F51" s="8"/>
    </row>
    <row r="52" spans="2:6" s="6" customFormat="1" ht="11.25">
      <c r="B52" s="7"/>
      <c r="F52" s="8"/>
    </row>
    <row r="53" spans="1:7" s="6" customFormat="1" ht="11.25">
      <c r="A53" s="6">
        <v>200</v>
      </c>
      <c r="B53" s="7" t="s">
        <v>40</v>
      </c>
      <c r="F53" s="8"/>
      <c r="G53" s="9">
        <f>SUM(F55:F56)</f>
        <v>118320</v>
      </c>
    </row>
    <row r="54" spans="1:6" s="6" customFormat="1" ht="11.25">
      <c r="A54" s="6">
        <v>201</v>
      </c>
      <c r="B54" s="7" t="s">
        <v>41</v>
      </c>
      <c r="F54" s="8"/>
    </row>
    <row r="55" spans="1:6" s="6" customFormat="1" ht="11.25">
      <c r="A55" s="6" t="s">
        <v>42</v>
      </c>
      <c r="B55" s="7" t="s">
        <v>43</v>
      </c>
      <c r="F55" s="8">
        <v>0</v>
      </c>
    </row>
    <row r="56" spans="1:6" s="6" customFormat="1" ht="11.25">
      <c r="A56" s="6" t="s">
        <v>44</v>
      </c>
      <c r="B56" s="7" t="s">
        <v>45</v>
      </c>
      <c r="F56" s="8">
        <v>118320</v>
      </c>
    </row>
    <row r="57" spans="2:6" s="6" customFormat="1" ht="11.25">
      <c r="B57" s="7"/>
      <c r="F57" s="8"/>
    </row>
    <row r="58" spans="1:7" s="6" customFormat="1" ht="11.25">
      <c r="A58" s="6">
        <v>202</v>
      </c>
      <c r="B58" s="7" t="s">
        <v>46</v>
      </c>
      <c r="F58" s="8"/>
      <c r="G58" s="9">
        <f>SUM(F59:F78)</f>
        <v>9700000</v>
      </c>
    </row>
    <row r="59" spans="1:6" s="6" customFormat="1" ht="11.25">
      <c r="A59" s="6" t="s">
        <v>47</v>
      </c>
      <c r="B59" s="7" t="s">
        <v>48</v>
      </c>
      <c r="F59" s="8"/>
    </row>
    <row r="60" spans="1:6" s="6" customFormat="1" ht="11.25">
      <c r="A60" s="6" t="s">
        <v>49</v>
      </c>
      <c r="B60" s="7" t="s">
        <v>50</v>
      </c>
      <c r="F60" s="8"/>
    </row>
    <row r="61" spans="1:6" s="6" customFormat="1" ht="11.25">
      <c r="A61" s="6" t="s">
        <v>51</v>
      </c>
      <c r="B61" s="7" t="s">
        <v>52</v>
      </c>
      <c r="F61" s="8">
        <v>7200000</v>
      </c>
    </row>
    <row r="62" spans="1:6" s="6" customFormat="1" ht="11.25">
      <c r="A62" s="6" t="s">
        <v>53</v>
      </c>
      <c r="B62" s="7" t="s">
        <v>54</v>
      </c>
      <c r="F62" s="8">
        <v>2000000</v>
      </c>
    </row>
    <row r="63" spans="1:6" s="6" customFormat="1" ht="11.25">
      <c r="A63" s="6" t="s">
        <v>55</v>
      </c>
      <c r="B63" s="7" t="s">
        <v>56</v>
      </c>
      <c r="F63" s="8">
        <v>0</v>
      </c>
    </row>
    <row r="64" spans="1:6" s="6" customFormat="1" ht="11.25">
      <c r="A64" s="6" t="s">
        <v>57</v>
      </c>
      <c r="B64" s="7" t="s">
        <v>58</v>
      </c>
      <c r="F64" s="8"/>
    </row>
    <row r="65" spans="2:6" s="6" customFormat="1" ht="11.25">
      <c r="B65" s="7"/>
      <c r="F65" s="8"/>
    </row>
    <row r="66" spans="2:6" s="6" customFormat="1" ht="11.25">
      <c r="B66" s="7"/>
      <c r="F66" s="8"/>
    </row>
    <row r="67" spans="2:6" s="6" customFormat="1" ht="11.25">
      <c r="B67" s="7"/>
      <c r="F67" s="8"/>
    </row>
    <row r="68" spans="2:6" s="6" customFormat="1" ht="11.25">
      <c r="B68" s="7"/>
      <c r="F68" s="8"/>
    </row>
    <row r="69" spans="2:6" s="6" customFormat="1" ht="11.25">
      <c r="B69" s="7"/>
      <c r="F69" s="8"/>
    </row>
    <row r="70" spans="2:6" s="6" customFormat="1" ht="11.25">
      <c r="B70" s="7"/>
      <c r="F70" s="8" t="s">
        <v>146</v>
      </c>
    </row>
    <row r="71" spans="1:6" s="1" customFormat="1" ht="12">
      <c r="A71" s="1" t="s">
        <v>82</v>
      </c>
      <c r="F71" s="2"/>
    </row>
    <row r="72" spans="1:6" s="1" customFormat="1" ht="12">
      <c r="A72" s="1" t="s">
        <v>181</v>
      </c>
      <c r="F72" s="2"/>
    </row>
    <row r="73" spans="2:6" s="6" customFormat="1" ht="11.25">
      <c r="B73" s="7"/>
      <c r="F73" s="8"/>
    </row>
    <row r="74" spans="1:6" s="6" customFormat="1" ht="11.25">
      <c r="A74" s="6" t="s">
        <v>59</v>
      </c>
      <c r="B74" s="10" t="s">
        <v>65</v>
      </c>
      <c r="F74" s="8">
        <v>0</v>
      </c>
    </row>
    <row r="75" spans="1:6" s="6" customFormat="1" ht="11.25">
      <c r="A75" s="6" t="s">
        <v>60</v>
      </c>
      <c r="B75" s="10" t="s">
        <v>66</v>
      </c>
      <c r="F75" s="8">
        <v>0</v>
      </c>
    </row>
    <row r="76" spans="1:6" s="6" customFormat="1" ht="11.25">
      <c r="A76" s="6" t="s">
        <v>61</v>
      </c>
      <c r="B76" s="10" t="s">
        <v>67</v>
      </c>
      <c r="F76" s="8">
        <v>500000</v>
      </c>
    </row>
    <row r="77" spans="1:6" s="6" customFormat="1" ht="11.25">
      <c r="A77" s="6" t="s">
        <v>62</v>
      </c>
      <c r="B77" s="10" t="s">
        <v>68</v>
      </c>
      <c r="F77" s="8"/>
    </row>
    <row r="78" spans="1:6" s="6" customFormat="1" ht="11.25">
      <c r="A78" s="6" t="s">
        <v>63</v>
      </c>
      <c r="B78" s="10" t="s">
        <v>69</v>
      </c>
      <c r="F78" s="8">
        <v>0</v>
      </c>
    </row>
    <row r="79" spans="2:6" s="6" customFormat="1" ht="11.25">
      <c r="B79" s="10"/>
      <c r="F79" s="8"/>
    </row>
    <row r="80" spans="1:6" s="6" customFormat="1" ht="11.25">
      <c r="A80" s="6">
        <v>300</v>
      </c>
      <c r="B80" s="10" t="s">
        <v>70</v>
      </c>
      <c r="F80" s="8"/>
    </row>
    <row r="81" spans="1:6" s="6" customFormat="1" ht="11.25">
      <c r="A81" s="6">
        <v>303</v>
      </c>
      <c r="B81" s="10" t="s">
        <v>71</v>
      </c>
      <c r="F81" s="8"/>
    </row>
    <row r="82" spans="1:7" s="6" customFormat="1" ht="11.25">
      <c r="A82" s="6" t="s">
        <v>64</v>
      </c>
      <c r="B82" s="10" t="s">
        <v>72</v>
      </c>
      <c r="F82" s="8">
        <v>5739135</v>
      </c>
      <c r="G82" s="9">
        <f>SUM(F82)</f>
        <v>5739135</v>
      </c>
    </row>
    <row r="83" spans="2:6" s="6" customFormat="1" ht="11.25">
      <c r="B83" s="10"/>
      <c r="F83" s="8"/>
    </row>
    <row r="84" spans="1:6" s="6" customFormat="1" ht="11.25">
      <c r="A84" s="6">
        <v>400</v>
      </c>
      <c r="B84" s="10" t="s">
        <v>73</v>
      </c>
      <c r="F84" s="8"/>
    </row>
    <row r="85" spans="1:7" s="6" customFormat="1" ht="11.25">
      <c r="A85" s="6">
        <v>402</v>
      </c>
      <c r="B85" s="10" t="s">
        <v>74</v>
      </c>
      <c r="F85" s="8">
        <v>300000</v>
      </c>
      <c r="G85" s="16">
        <f>F85</f>
        <v>300000</v>
      </c>
    </row>
    <row r="86" spans="2:6" s="6" customFormat="1" ht="11.25">
      <c r="B86" s="10"/>
      <c r="F86" s="8"/>
    </row>
    <row r="87" spans="2:7" s="6" customFormat="1" ht="11.25">
      <c r="B87" s="6" t="s">
        <v>75</v>
      </c>
      <c r="F87" s="8"/>
      <c r="G87" s="11">
        <f>SUM(G30:G85)</f>
        <v>167474796</v>
      </c>
    </row>
    <row r="88" s="6" customFormat="1" ht="11.25">
      <c r="F88" s="8"/>
    </row>
    <row r="89" s="6" customFormat="1" ht="11.25">
      <c r="F89" s="8"/>
    </row>
    <row r="90" s="6" customFormat="1" ht="11.25">
      <c r="F90" s="8"/>
    </row>
    <row r="91" spans="1:6" s="6" customFormat="1" ht="11.25">
      <c r="A91" s="7" t="s">
        <v>76</v>
      </c>
      <c r="C91" s="7" t="s">
        <v>77</v>
      </c>
      <c r="F91" s="8"/>
    </row>
    <row r="92" s="6" customFormat="1" ht="11.25">
      <c r="F92" s="8"/>
    </row>
    <row r="93" spans="1:6" s="6" customFormat="1" ht="11.25">
      <c r="A93" s="7" t="s">
        <v>78</v>
      </c>
      <c r="C93" s="7" t="s">
        <v>79</v>
      </c>
      <c r="F93" s="8"/>
    </row>
    <row r="94" s="6" customFormat="1" ht="11.25">
      <c r="F94" s="8"/>
    </row>
    <row r="95" s="6" customFormat="1" ht="11.25">
      <c r="F95" s="8"/>
    </row>
    <row r="96" s="6" customFormat="1" ht="11.25">
      <c r="F96" s="8"/>
    </row>
    <row r="97" spans="1:7" s="6" customFormat="1" ht="11.25">
      <c r="A97" s="151" t="s">
        <v>80</v>
      </c>
      <c r="B97" s="151"/>
      <c r="C97" s="151"/>
      <c r="D97" s="151"/>
      <c r="E97" s="151"/>
      <c r="F97" s="151"/>
      <c r="G97" s="151"/>
    </row>
    <row r="98" spans="2:6" s="4" customFormat="1" ht="11.25">
      <c r="B98" s="6"/>
      <c r="F98" s="5"/>
    </row>
    <row r="99" s="4" customFormat="1" ht="11.25">
      <c r="F99" s="5"/>
    </row>
    <row r="100" spans="1:6" s="4" customFormat="1" ht="11.25">
      <c r="A100" s="4" t="s">
        <v>182</v>
      </c>
      <c r="F100" s="5"/>
    </row>
    <row r="101" s="4" customFormat="1" ht="11.25">
      <c r="F101" s="5"/>
    </row>
    <row r="102" s="4" customFormat="1" ht="11.25">
      <c r="F102" s="5"/>
    </row>
    <row r="103" s="4" customFormat="1" ht="11.25">
      <c r="F103" s="5"/>
    </row>
    <row r="104" spans="1:7" s="4" customFormat="1" ht="11.25">
      <c r="A104" s="151" t="s">
        <v>138</v>
      </c>
      <c r="B104" s="151"/>
      <c r="C104" s="151"/>
      <c r="D104" s="151"/>
      <c r="E104" s="151"/>
      <c r="F104" s="151"/>
      <c r="G104" s="151"/>
    </row>
    <row r="105" spans="1:7" s="4" customFormat="1" ht="11.25">
      <c r="A105" s="151" t="s">
        <v>81</v>
      </c>
      <c r="B105" s="151"/>
      <c r="C105" s="151"/>
      <c r="D105" s="151"/>
      <c r="E105" s="151"/>
      <c r="F105" s="151"/>
      <c r="G105" s="151"/>
    </row>
    <row r="106" s="4" customFormat="1" ht="11.25">
      <c r="F106" s="5"/>
    </row>
    <row r="107" s="4" customFormat="1" ht="11.25">
      <c r="F107" s="5"/>
    </row>
    <row r="108" s="4" customFormat="1" ht="11.25">
      <c r="F108" s="5"/>
    </row>
    <row r="109" s="4" customFormat="1" ht="11.25">
      <c r="F109" s="5"/>
    </row>
    <row r="110" s="4" customFormat="1" ht="11.25">
      <c r="F110" s="5"/>
    </row>
    <row r="111" s="4" customFormat="1" ht="11.25">
      <c r="F111" s="5"/>
    </row>
    <row r="112" s="4" customFormat="1" ht="11.25">
      <c r="F112" s="5"/>
    </row>
    <row r="113" s="4" customFormat="1" ht="11.25">
      <c r="F113" s="5"/>
    </row>
    <row r="114" s="4" customFormat="1" ht="11.25">
      <c r="F114" s="5"/>
    </row>
    <row r="115" s="4" customFormat="1" ht="11.25">
      <c r="F115" s="5"/>
    </row>
    <row r="116" s="4" customFormat="1" ht="11.25">
      <c r="F116" s="5"/>
    </row>
    <row r="117" s="4" customFormat="1" ht="11.25">
      <c r="F117" s="5"/>
    </row>
    <row r="118" s="4" customFormat="1" ht="11.25">
      <c r="F118" s="5"/>
    </row>
    <row r="119" s="4" customFormat="1" ht="11.25">
      <c r="F119" s="5"/>
    </row>
    <row r="120" s="4" customFormat="1" ht="11.25">
      <c r="F120" s="5"/>
    </row>
    <row r="121" s="4" customFormat="1" ht="11.25">
      <c r="F121" s="5"/>
    </row>
    <row r="122" s="4" customFormat="1" ht="11.25">
      <c r="F122" s="5"/>
    </row>
    <row r="123" s="4" customFormat="1" ht="11.25">
      <c r="F123" s="5"/>
    </row>
    <row r="124" s="4" customFormat="1" ht="11.25">
      <c r="F124" s="5"/>
    </row>
    <row r="125" s="4" customFormat="1" ht="11.25">
      <c r="F125" s="5"/>
    </row>
    <row r="126" s="4" customFormat="1" ht="11.25">
      <c r="F126" s="5"/>
    </row>
    <row r="127" s="4" customFormat="1" ht="11.25">
      <c r="F127" s="5"/>
    </row>
    <row r="128" s="4" customFormat="1" ht="11.25">
      <c r="F128" s="5"/>
    </row>
    <row r="129" s="4" customFormat="1" ht="11.25">
      <c r="F129" s="5"/>
    </row>
  </sheetData>
  <sheetProtection/>
  <mergeCells count="5">
    <mergeCell ref="A105:G105"/>
    <mergeCell ref="A11:H11"/>
    <mergeCell ref="A17:H17"/>
    <mergeCell ref="A97:G97"/>
    <mergeCell ref="A104:G104"/>
  </mergeCells>
  <printOptions/>
  <pageMargins left="0.984251968503937" right="0.1968503937007874" top="2.362204724409449" bottom="0.7874015748031497" header="0" footer="0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43" sqref="A43"/>
    </sheetView>
  </sheetViews>
  <sheetFormatPr defaultColWidth="11.421875" defaultRowHeight="12.75"/>
  <cols>
    <col min="3" max="3" width="21.00390625" style="0" customWidth="1"/>
    <col min="4" max="4" width="13.421875" style="0" customWidth="1"/>
  </cols>
  <sheetData>
    <row r="1" ht="12.75">
      <c r="A1" t="s">
        <v>247</v>
      </c>
    </row>
    <row r="2" ht="12.75">
      <c r="A2" t="s">
        <v>248</v>
      </c>
    </row>
    <row r="3" ht="12.75">
      <c r="A3" t="s">
        <v>249</v>
      </c>
    </row>
    <row r="4" ht="12.75">
      <c r="A4" t="s">
        <v>295</v>
      </c>
    </row>
    <row r="6" ht="12.75">
      <c r="A6" t="s">
        <v>256</v>
      </c>
    </row>
    <row r="7" ht="12.75">
      <c r="A7" t="s">
        <v>259</v>
      </c>
    </row>
    <row r="8" ht="12.75">
      <c r="A8" t="s">
        <v>276</v>
      </c>
    </row>
    <row r="9" ht="12.75">
      <c r="A9" t="s">
        <v>275</v>
      </c>
    </row>
    <row r="12" spans="1:5" ht="12.75">
      <c r="A12" s="178" t="s">
        <v>104</v>
      </c>
      <c r="B12" s="178"/>
      <c r="C12" s="178"/>
      <c r="D12" s="178"/>
      <c r="E12" s="49"/>
    </row>
    <row r="13" spans="1:5" ht="12.75">
      <c r="A13" s="25"/>
      <c r="B13" s="25"/>
      <c r="C13" s="25"/>
      <c r="D13" s="25"/>
      <c r="E13" s="49"/>
    </row>
    <row r="14" spans="1:5" ht="12.75">
      <c r="A14" s="25"/>
      <c r="B14" s="25"/>
      <c r="C14" s="25"/>
      <c r="D14" s="25"/>
      <c r="E14" s="49"/>
    </row>
    <row r="15" ht="12.75">
      <c r="A15" t="s">
        <v>296</v>
      </c>
    </row>
    <row r="16" ht="12.75">
      <c r="A16" t="s">
        <v>250</v>
      </c>
    </row>
    <row r="17" ht="12.75">
      <c r="A17" t="s">
        <v>251</v>
      </c>
    </row>
    <row r="21" spans="1:5" ht="12.75">
      <c r="A21" s="178" t="s">
        <v>5</v>
      </c>
      <c r="B21" s="178"/>
      <c r="C21" s="178"/>
      <c r="D21" s="178"/>
      <c r="E21" s="49"/>
    </row>
    <row r="22" spans="1:5" ht="12.75">
      <c r="A22" s="62"/>
      <c r="B22" s="62"/>
      <c r="C22" s="62"/>
      <c r="D22" s="62"/>
      <c r="E22" s="49"/>
    </row>
    <row r="24" spans="1:3" ht="12.75">
      <c r="A24" s="63" t="s">
        <v>167</v>
      </c>
      <c r="B24" s="63"/>
      <c r="C24" t="s">
        <v>297</v>
      </c>
    </row>
    <row r="26" spans="1:4" ht="12.75">
      <c r="A26">
        <v>201.02</v>
      </c>
      <c r="B26" t="s">
        <v>298</v>
      </c>
      <c r="D26" s="3">
        <v>2674750</v>
      </c>
    </row>
    <row r="27" spans="1:5" ht="12.75">
      <c r="A27" s="63" t="s">
        <v>75</v>
      </c>
      <c r="D27" s="65">
        <f>D26</f>
        <v>2674750</v>
      </c>
      <c r="E27" s="50"/>
    </row>
    <row r="28" spans="4:5" ht="12.75">
      <c r="D28" s="21"/>
      <c r="E28" s="3"/>
    </row>
    <row r="29" spans="4:5" ht="12.75">
      <c r="D29" s="21"/>
      <c r="E29" s="3"/>
    </row>
    <row r="31" spans="1:3" ht="12.75">
      <c r="A31" s="63" t="s">
        <v>86</v>
      </c>
      <c r="C31" t="s">
        <v>257</v>
      </c>
    </row>
    <row r="32" ht="12.75">
      <c r="C32" t="s">
        <v>258</v>
      </c>
    </row>
    <row r="35" spans="1:3" ht="12.75">
      <c r="A35" s="63" t="s">
        <v>78</v>
      </c>
      <c r="C35" t="s">
        <v>252</v>
      </c>
    </row>
    <row r="39" spans="1:7" ht="12.75">
      <c r="A39" s="178" t="s">
        <v>253</v>
      </c>
      <c r="B39" s="178"/>
      <c r="C39" s="178"/>
      <c r="D39" s="178"/>
      <c r="E39" s="64"/>
      <c r="F39" s="63"/>
      <c r="G39" s="63"/>
    </row>
    <row r="42" ht="12.75">
      <c r="A42" t="s">
        <v>302</v>
      </c>
    </row>
    <row r="43" ht="12.75">
      <c r="A43" t="s">
        <v>277</v>
      </c>
    </row>
    <row r="48" spans="1:5" ht="12.75">
      <c r="A48" s="178" t="s">
        <v>254</v>
      </c>
      <c r="B48" s="178"/>
      <c r="C48" s="178"/>
      <c r="D48" s="178"/>
      <c r="E48" s="49"/>
    </row>
    <row r="49" spans="1:5" ht="12.75">
      <c r="A49" s="154" t="s">
        <v>255</v>
      </c>
      <c r="B49" s="154"/>
      <c r="C49" s="154"/>
      <c r="D49" s="154"/>
      <c r="E49" s="49"/>
    </row>
  </sheetData>
  <sheetProtection/>
  <mergeCells count="5">
    <mergeCell ref="A49:D49"/>
    <mergeCell ref="A12:D12"/>
    <mergeCell ref="A21:D21"/>
    <mergeCell ref="A39:D39"/>
    <mergeCell ref="A48:D48"/>
  </mergeCells>
  <printOptions/>
  <pageMargins left="1.3779527559055118" right="0.7874015748031497" top="2.7559055118110236" bottom="0.984251968503937" header="0" footer="0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0.28125" style="0" customWidth="1"/>
    <col min="3" max="3" width="9.7109375" style="0" customWidth="1"/>
    <col min="4" max="4" width="1.421875" style="0" hidden="1" customWidth="1"/>
    <col min="5" max="5" width="57.8515625" style="0" customWidth="1"/>
    <col min="6" max="6" width="43.57421875" style="0" customWidth="1"/>
    <col min="7" max="7" width="14.8515625" style="3" customWidth="1"/>
  </cols>
  <sheetData>
    <row r="1" ht="12.75">
      <c r="A1" t="s">
        <v>152</v>
      </c>
    </row>
    <row r="2" ht="12.75">
      <c r="A2" t="s">
        <v>151</v>
      </c>
    </row>
    <row r="3" ht="12.75"/>
    <row r="4" ht="12.75">
      <c r="A4" t="s">
        <v>93</v>
      </c>
    </row>
    <row r="5" ht="12.75">
      <c r="A5" t="s">
        <v>155</v>
      </c>
    </row>
    <row r="6" ht="12.75">
      <c r="A6" t="s">
        <v>94</v>
      </c>
    </row>
    <row r="7" ht="12.75"/>
    <row r="8" spans="1:5" ht="12.75">
      <c r="A8" s="154" t="s">
        <v>2</v>
      </c>
      <c r="B8" s="154"/>
      <c r="C8" s="154"/>
      <c r="D8" s="154"/>
      <c r="E8" s="154"/>
    </row>
    <row r="9" ht="12.75"/>
    <row r="10" s="1" customFormat="1" ht="12">
      <c r="G10" s="2"/>
    </row>
    <row r="11" s="1" customFormat="1" ht="12">
      <c r="G11" s="2"/>
    </row>
    <row r="12" spans="1:7" s="1" customFormat="1" ht="12">
      <c r="A12" s="1" t="s">
        <v>147</v>
      </c>
      <c r="G12" s="2"/>
    </row>
    <row r="13" spans="1:7" s="1" customFormat="1" ht="12">
      <c r="A13" s="1" t="s">
        <v>148</v>
      </c>
      <c r="G13" s="2"/>
    </row>
    <row r="14" s="1" customFormat="1" ht="12">
      <c r="G14" s="2"/>
    </row>
    <row r="15" spans="1:7" s="1" customFormat="1" ht="12">
      <c r="A15" s="1" t="s">
        <v>149</v>
      </c>
      <c r="G15" s="2"/>
    </row>
    <row r="16" spans="1:7" s="1" customFormat="1" ht="12">
      <c r="A16" s="164" t="s">
        <v>92</v>
      </c>
      <c r="B16" s="164"/>
      <c r="C16" s="164"/>
      <c r="D16" s="164"/>
      <c r="E16" s="164"/>
      <c r="G16" s="2"/>
    </row>
    <row r="17" s="1" customFormat="1" ht="12">
      <c r="G17" s="2"/>
    </row>
    <row r="18" spans="1:7" s="1" customFormat="1" ht="12">
      <c r="A18" s="1" t="s">
        <v>6</v>
      </c>
      <c r="C18" s="1" t="s">
        <v>154</v>
      </c>
      <c r="G18" s="2"/>
    </row>
    <row r="19" spans="3:7" s="1" customFormat="1" ht="12">
      <c r="C19" s="1" t="s">
        <v>153</v>
      </c>
      <c r="G19" s="2"/>
    </row>
    <row r="20" s="1" customFormat="1" ht="12">
      <c r="G20" s="2"/>
    </row>
    <row r="21" s="1" customFormat="1" ht="12">
      <c r="G21" s="2"/>
    </row>
    <row r="22" spans="3:8" s="1" customFormat="1" ht="12">
      <c r="C22" s="1" t="s">
        <v>95</v>
      </c>
      <c r="E22" s="1" t="s">
        <v>96</v>
      </c>
      <c r="G22" s="12"/>
      <c r="H22" s="1" t="s">
        <v>97</v>
      </c>
    </row>
    <row r="23" spans="3:8" s="1" customFormat="1" ht="12">
      <c r="C23" s="1">
        <v>102.01</v>
      </c>
      <c r="E23" s="1" t="s">
        <v>260</v>
      </c>
      <c r="G23" s="2"/>
      <c r="H23" s="13" t="s">
        <v>98</v>
      </c>
    </row>
    <row r="24" spans="5:8" s="1" customFormat="1" ht="12">
      <c r="E24" s="26" t="s">
        <v>261</v>
      </c>
      <c r="G24" s="2"/>
      <c r="H24" s="15"/>
    </row>
    <row r="25" spans="5:8" s="1" customFormat="1" ht="12">
      <c r="E25" s="26"/>
      <c r="G25" s="2"/>
      <c r="H25" s="15"/>
    </row>
    <row r="26" spans="1:7" s="1" customFormat="1" ht="12">
      <c r="A26" s="1" t="s">
        <v>86</v>
      </c>
      <c r="C26" s="14" t="s">
        <v>150</v>
      </c>
      <c r="G26" s="12"/>
    </row>
    <row r="27" s="1" customFormat="1" ht="12">
      <c r="G27" s="2"/>
    </row>
    <row r="28" s="1" customFormat="1" ht="12">
      <c r="G28" s="2"/>
    </row>
    <row r="29" spans="3:8" s="1" customFormat="1" ht="12">
      <c r="C29" s="24" t="s">
        <v>95</v>
      </c>
      <c r="E29" s="1" t="s">
        <v>96</v>
      </c>
      <c r="G29" s="2"/>
      <c r="H29" s="1" t="s">
        <v>97</v>
      </c>
    </row>
    <row r="30" spans="3:8" s="1" customFormat="1" ht="12">
      <c r="C30" s="23">
        <v>102.04</v>
      </c>
      <c r="E30" s="1" t="s">
        <v>262</v>
      </c>
      <c r="G30" s="2"/>
      <c r="H30" s="13" t="s">
        <v>98</v>
      </c>
    </row>
    <row r="31" spans="5:8" s="1" customFormat="1" ht="12">
      <c r="E31" s="1" t="s">
        <v>263</v>
      </c>
      <c r="G31" s="2"/>
      <c r="H31" s="15" t="s">
        <v>98</v>
      </c>
    </row>
    <row r="32" s="1" customFormat="1" ht="12">
      <c r="G32" s="2"/>
    </row>
    <row r="33" spans="1:7" s="1" customFormat="1" ht="12">
      <c r="A33" s="1" t="s">
        <v>78</v>
      </c>
      <c r="C33" s="1" t="s">
        <v>99</v>
      </c>
      <c r="G33" s="2"/>
    </row>
    <row r="34" s="1" customFormat="1" ht="12">
      <c r="G34" s="2"/>
    </row>
    <row r="35" s="1" customFormat="1" ht="12">
      <c r="G35" s="2"/>
    </row>
    <row r="36" s="1" customFormat="1" ht="12">
      <c r="G36" s="2"/>
    </row>
    <row r="37" spans="1:7" s="1" customFormat="1" ht="12">
      <c r="A37" s="1" t="s">
        <v>264</v>
      </c>
      <c r="G37" s="2"/>
    </row>
    <row r="38" spans="5:7" s="1" customFormat="1" ht="12.75">
      <c r="E38"/>
      <c r="G38" s="2"/>
    </row>
    <row r="40" ht="12.75">
      <c r="A40" t="s">
        <v>146</v>
      </c>
    </row>
    <row r="41" ht="12.75">
      <c r="A41" t="s">
        <v>265</v>
      </c>
    </row>
    <row r="42" ht="12.75">
      <c r="A42" t="s">
        <v>266</v>
      </c>
    </row>
    <row r="45" ht="12.75">
      <c r="E45" s="25"/>
    </row>
    <row r="46" spans="1:7" ht="12.75">
      <c r="A46" s="25"/>
      <c r="B46" s="25"/>
      <c r="C46" s="25"/>
      <c r="D46" s="25"/>
      <c r="E46" s="25"/>
      <c r="G46"/>
    </row>
    <row r="47" spans="1:4" ht="12.75">
      <c r="A47" s="25"/>
      <c r="B47" s="25"/>
      <c r="C47" s="25"/>
      <c r="D47" s="25"/>
    </row>
    <row r="51" spans="6:7" ht="12.75">
      <c r="F51" s="3"/>
      <c r="G51"/>
    </row>
  </sheetData>
  <sheetProtection/>
  <mergeCells count="2">
    <mergeCell ref="A8:E8"/>
    <mergeCell ref="A16:E16"/>
  </mergeCells>
  <printOptions/>
  <pageMargins left="0.984251968503937" right="0.3937007874015748" top="2.362204724409449" bottom="1.1811023622047245" header="0" footer="0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zoomScale="115" zoomScaleNormal="115" zoomScalePageLayoutView="0" workbookViewId="0" topLeftCell="A4">
      <selection activeCell="D66" sqref="D66"/>
    </sheetView>
  </sheetViews>
  <sheetFormatPr defaultColWidth="11.421875" defaultRowHeight="12.75"/>
  <cols>
    <col min="1" max="1" width="7.140625" style="0" customWidth="1"/>
    <col min="2" max="2" width="13.140625" style="0" customWidth="1"/>
    <col min="3" max="3" width="9.00390625" style="0" customWidth="1"/>
    <col min="4" max="4" width="9.28125" style="0" customWidth="1"/>
    <col min="5" max="5" width="9.8515625" style="0" customWidth="1"/>
    <col min="6" max="6" width="9.140625" style="0" customWidth="1"/>
    <col min="7" max="7" width="9.421875" style="0" customWidth="1"/>
    <col min="8" max="8" width="9.8515625" style="0" customWidth="1"/>
    <col min="9" max="9" width="13.8515625" style="0" customWidth="1"/>
    <col min="10" max="10" width="10.8515625" style="0" customWidth="1"/>
  </cols>
  <sheetData>
    <row r="1" spans="1:9" ht="12.75" hidden="1">
      <c r="A1" s="153" t="s">
        <v>431</v>
      </c>
      <c r="B1" s="154"/>
      <c r="C1" s="154"/>
      <c r="D1" s="154"/>
      <c r="E1" s="154"/>
      <c r="F1" s="154"/>
      <c r="G1" s="154"/>
      <c r="H1" s="154"/>
      <c r="I1" s="154"/>
    </row>
    <row r="2" spans="1:9" ht="39.75" customHeight="1">
      <c r="A2" s="155" t="s">
        <v>418</v>
      </c>
      <c r="B2" s="155"/>
      <c r="C2" s="155"/>
      <c r="D2" s="155"/>
      <c r="E2" s="155"/>
      <c r="F2" s="155"/>
      <c r="G2" s="155"/>
      <c r="H2" s="155"/>
      <c r="I2" s="155"/>
    </row>
    <row r="3" spans="1:9" s="97" customFormat="1" ht="20.25" customHeight="1">
      <c r="A3" s="156" t="s">
        <v>432</v>
      </c>
      <c r="B3" s="156"/>
      <c r="C3" s="156"/>
      <c r="D3" s="156"/>
      <c r="E3" s="156"/>
      <c r="F3" s="156"/>
      <c r="G3" s="156"/>
      <c r="H3" s="156"/>
      <c r="I3" s="156"/>
    </row>
    <row r="4" spans="1:9" s="97" customFormat="1" ht="12.75" customHeight="1">
      <c r="A4" s="157" t="s">
        <v>463</v>
      </c>
      <c r="B4" s="157"/>
      <c r="C4" s="157"/>
      <c r="D4" s="157"/>
      <c r="E4" s="157"/>
      <c r="F4" s="157"/>
      <c r="G4" s="157"/>
      <c r="H4" s="157"/>
      <c r="I4" s="157"/>
    </row>
    <row r="5" spans="1:9" s="97" customFormat="1" ht="12.75">
      <c r="A5" s="158" t="s">
        <v>448</v>
      </c>
      <c r="B5" s="158"/>
      <c r="C5" s="158"/>
      <c r="D5" s="158"/>
      <c r="E5" s="158"/>
      <c r="F5" s="158"/>
      <c r="G5" s="158"/>
      <c r="H5" s="158"/>
      <c r="I5" s="158"/>
    </row>
    <row r="7" spans="1:9" ht="12.75">
      <c r="A7" s="160" t="s">
        <v>424</v>
      </c>
      <c r="B7" s="160"/>
      <c r="C7" s="160"/>
      <c r="D7" s="160"/>
      <c r="E7" s="160"/>
      <c r="F7" s="160"/>
      <c r="G7" s="160"/>
      <c r="H7" s="160"/>
      <c r="I7" s="160"/>
    </row>
    <row r="8" spans="1:8" ht="12.75">
      <c r="A8" s="53" t="s">
        <v>425</v>
      </c>
      <c r="B8" s="1"/>
      <c r="C8" s="1"/>
      <c r="D8" s="1"/>
      <c r="E8" s="1"/>
      <c r="F8" s="2"/>
      <c r="G8" s="1"/>
      <c r="H8" s="1"/>
    </row>
    <row r="9" spans="1:8" ht="12.75">
      <c r="A9" s="1" t="s">
        <v>464</v>
      </c>
      <c r="B9" s="1"/>
      <c r="C9" s="1"/>
      <c r="D9" s="1"/>
      <c r="E9" s="1"/>
      <c r="F9" s="2"/>
      <c r="G9" s="1"/>
      <c r="H9" s="1"/>
    </row>
    <row r="10" spans="1:8" ht="12.75">
      <c r="A10" s="1"/>
      <c r="B10" s="1"/>
      <c r="C10" s="1"/>
      <c r="D10" s="1"/>
      <c r="E10" s="1"/>
      <c r="F10" s="2"/>
      <c r="G10" s="1"/>
      <c r="H10" s="1"/>
    </row>
    <row r="11" spans="1:8" ht="12.75">
      <c r="A11" s="1" t="s">
        <v>467</v>
      </c>
      <c r="B11" s="1"/>
      <c r="C11" s="1"/>
      <c r="D11" s="1"/>
      <c r="E11" s="1"/>
      <c r="F11" s="2"/>
      <c r="G11" s="1"/>
      <c r="H11" s="1"/>
    </row>
    <row r="12" spans="1:8" ht="12.75">
      <c r="A12" s="1" t="s">
        <v>329</v>
      </c>
      <c r="B12" s="1"/>
      <c r="C12" s="1"/>
      <c r="D12" s="1"/>
      <c r="E12" s="1"/>
      <c r="F12" s="2"/>
      <c r="G12" s="1"/>
      <c r="H12" s="1"/>
    </row>
    <row r="13" spans="1:8" ht="12.75">
      <c r="A13" s="1" t="s">
        <v>427</v>
      </c>
      <c r="B13" s="1"/>
      <c r="C13" s="1"/>
      <c r="D13" s="1"/>
      <c r="E13" s="1"/>
      <c r="F13" s="2"/>
      <c r="G13" s="1"/>
      <c r="H13" s="1"/>
    </row>
    <row r="14" spans="1:8" ht="12.75">
      <c r="A14" s="1"/>
      <c r="B14" s="1"/>
      <c r="C14" s="1"/>
      <c r="D14" s="1"/>
      <c r="E14" s="1"/>
      <c r="F14" s="2"/>
      <c r="G14" s="1"/>
      <c r="H14" s="1"/>
    </row>
    <row r="15" spans="1:8" ht="12.75">
      <c r="A15" s="152" t="s">
        <v>2</v>
      </c>
      <c r="B15" s="152"/>
      <c r="C15" s="152"/>
      <c r="D15" s="152"/>
      <c r="E15" s="152"/>
      <c r="F15" s="152"/>
      <c r="G15" s="152"/>
      <c r="H15" s="152"/>
    </row>
    <row r="16" spans="1:8" ht="12.75">
      <c r="A16" s="1"/>
      <c r="B16" s="1"/>
      <c r="C16" s="1"/>
      <c r="D16" s="1"/>
      <c r="E16" s="1"/>
      <c r="F16" s="2"/>
      <c r="G16" s="1"/>
      <c r="H16" s="1"/>
    </row>
    <row r="17" spans="1:8" s="97" customFormat="1" ht="12.75">
      <c r="A17" s="144" t="s">
        <v>462</v>
      </c>
      <c r="B17" s="144"/>
      <c r="C17" s="144"/>
      <c r="D17" s="144"/>
      <c r="E17" s="144"/>
      <c r="F17" s="145"/>
      <c r="G17" s="144"/>
      <c r="H17" s="144"/>
    </row>
    <row r="18" spans="1:8" ht="12.75">
      <c r="A18" s="1" t="s">
        <v>461</v>
      </c>
      <c r="B18" s="1"/>
      <c r="C18" s="1"/>
      <c r="D18" s="1"/>
      <c r="E18" s="1"/>
      <c r="F18" s="2"/>
      <c r="G18" s="1"/>
      <c r="H18" s="1"/>
    </row>
    <row r="19" spans="1:8" ht="12.75">
      <c r="A19" s="1" t="s">
        <v>325</v>
      </c>
      <c r="B19" s="1"/>
      <c r="C19" s="1"/>
      <c r="D19" s="1"/>
      <c r="E19" s="1"/>
      <c r="F19" s="2"/>
      <c r="G19" s="1"/>
      <c r="H19" s="1"/>
    </row>
    <row r="20" spans="1:8" ht="12.75">
      <c r="A20" s="1" t="s">
        <v>326</v>
      </c>
      <c r="B20" s="1"/>
      <c r="C20" s="1"/>
      <c r="D20" s="1"/>
      <c r="E20" s="1"/>
      <c r="F20" s="2"/>
      <c r="G20" s="1"/>
      <c r="H20" s="1"/>
    </row>
    <row r="21" spans="1:8" ht="12.75">
      <c r="A21" s="1" t="s">
        <v>459</v>
      </c>
      <c r="B21" s="1"/>
      <c r="C21" s="1"/>
      <c r="D21" s="1"/>
      <c r="E21" s="1"/>
      <c r="F21" s="2"/>
      <c r="G21" s="1"/>
      <c r="H21" s="1"/>
    </row>
    <row r="22" spans="1:8" ht="12.75">
      <c r="A22" s="1"/>
      <c r="B22" s="1"/>
      <c r="C22" s="1"/>
      <c r="D22" s="1"/>
      <c r="E22" s="1"/>
      <c r="F22" s="2"/>
      <c r="G22" s="1"/>
      <c r="H22" s="1"/>
    </row>
    <row r="23" spans="1:8" ht="12.75">
      <c r="A23" s="152" t="s">
        <v>5</v>
      </c>
      <c r="B23" s="152"/>
      <c r="C23" s="152"/>
      <c r="D23" s="152"/>
      <c r="E23" s="152"/>
      <c r="F23" s="152"/>
      <c r="G23" s="152"/>
      <c r="H23" s="152"/>
    </row>
    <row r="24" spans="1:8" ht="12.75">
      <c r="A24" s="1"/>
      <c r="B24" s="1"/>
      <c r="C24" s="1"/>
      <c r="D24" s="1"/>
      <c r="E24" s="1"/>
      <c r="F24" s="2"/>
      <c r="G24" s="1"/>
      <c r="H24" s="1"/>
    </row>
    <row r="25" spans="1:8" ht="12.75">
      <c r="A25" s="1" t="s">
        <v>6</v>
      </c>
      <c r="B25" s="1"/>
      <c r="C25" s="1" t="s">
        <v>163</v>
      </c>
      <c r="D25" s="1"/>
      <c r="E25" s="1"/>
      <c r="F25" s="2"/>
      <c r="G25" s="1"/>
      <c r="H25" s="1"/>
    </row>
    <row r="26" spans="1:8" ht="12.75">
      <c r="A26" s="1"/>
      <c r="B26" s="1"/>
      <c r="C26" s="1" t="s">
        <v>327</v>
      </c>
      <c r="D26" s="1"/>
      <c r="E26" s="1"/>
      <c r="F26" s="2"/>
      <c r="G26" s="1"/>
      <c r="H26" s="1"/>
    </row>
    <row r="27" spans="1:8" ht="12.75">
      <c r="A27" s="1"/>
      <c r="B27" s="1"/>
      <c r="C27" s="1" t="s">
        <v>460</v>
      </c>
      <c r="D27" s="1"/>
      <c r="E27" s="1"/>
      <c r="F27" s="2"/>
      <c r="G27" s="1"/>
      <c r="H27" s="1"/>
    </row>
    <row r="28" spans="1:8" ht="12.75">
      <c r="A28" s="1"/>
      <c r="B28" s="1"/>
      <c r="C28" s="1" t="s">
        <v>328</v>
      </c>
      <c r="D28" s="1"/>
      <c r="E28" s="1"/>
      <c r="F28" s="2"/>
      <c r="G28" s="1"/>
      <c r="H28" s="1"/>
    </row>
    <row r="29" spans="1:9" ht="12.75">
      <c r="A29" s="153" t="s">
        <v>164</v>
      </c>
      <c r="B29" s="153"/>
      <c r="C29" s="153"/>
      <c r="D29" s="153"/>
      <c r="E29" s="153"/>
      <c r="F29" s="153"/>
      <c r="G29" s="153"/>
      <c r="H29" s="153"/>
      <c r="I29" s="153"/>
    </row>
    <row r="30" spans="1:9" ht="12.75">
      <c r="A30" s="71" t="s">
        <v>380</v>
      </c>
      <c r="B30" s="71" t="s">
        <v>403</v>
      </c>
      <c r="C30" s="75"/>
      <c r="D30" s="72"/>
      <c r="E30" s="69"/>
      <c r="F30" s="70"/>
      <c r="G30" s="69"/>
      <c r="H30" s="69"/>
      <c r="I30" s="67"/>
    </row>
    <row r="31" spans="1:9" ht="12.75">
      <c r="A31" s="35"/>
      <c r="B31" s="73" t="s">
        <v>41</v>
      </c>
      <c r="C31" s="74"/>
      <c r="D31" s="36" t="s">
        <v>303</v>
      </c>
      <c r="E31" s="37" t="s">
        <v>304</v>
      </c>
      <c r="F31" s="36" t="s">
        <v>305</v>
      </c>
      <c r="G31" s="37" t="s">
        <v>306</v>
      </c>
      <c r="H31" s="37" t="s">
        <v>307</v>
      </c>
      <c r="I31" s="37" t="s">
        <v>308</v>
      </c>
    </row>
    <row r="32" spans="1:10" ht="12.75">
      <c r="A32" s="35" t="s">
        <v>381</v>
      </c>
      <c r="B32" s="44" t="s">
        <v>43</v>
      </c>
      <c r="C32" s="45"/>
      <c r="D32" s="40">
        <v>0</v>
      </c>
      <c r="E32" s="40">
        <v>13000000</v>
      </c>
      <c r="F32" s="40">
        <v>0</v>
      </c>
      <c r="G32" s="40">
        <v>1500000</v>
      </c>
      <c r="H32" s="40">
        <v>1500000</v>
      </c>
      <c r="I32" s="41">
        <v>0</v>
      </c>
      <c r="J32" s="17">
        <f aca="true" t="shared" si="0" ref="J32:J37">D32+E32+F32+G32+H32+I32+D42+E42+F42+G42+H42+I42</f>
        <v>20000000</v>
      </c>
    </row>
    <row r="33" spans="1:10" ht="12.75">
      <c r="A33" s="35" t="s">
        <v>382</v>
      </c>
      <c r="B33" s="44" t="s">
        <v>384</v>
      </c>
      <c r="C33" s="45"/>
      <c r="D33" s="40">
        <v>1200000</v>
      </c>
      <c r="E33" s="40">
        <v>4800000</v>
      </c>
      <c r="F33" s="40">
        <v>2000000</v>
      </c>
      <c r="G33" s="40">
        <v>1800000</v>
      </c>
      <c r="H33" s="40">
        <v>1100000</v>
      </c>
      <c r="I33" s="38">
        <v>4500000</v>
      </c>
      <c r="J33" s="17">
        <f t="shared" si="0"/>
        <v>20800000</v>
      </c>
    </row>
    <row r="34" spans="1:11" ht="12.75">
      <c r="A34" s="46" t="s">
        <v>383</v>
      </c>
      <c r="B34" s="44" t="s">
        <v>165</v>
      </c>
      <c r="C34" s="45"/>
      <c r="D34" s="40">
        <v>1000000</v>
      </c>
      <c r="E34" s="40">
        <v>2500000</v>
      </c>
      <c r="F34" s="40">
        <v>1000000</v>
      </c>
      <c r="G34" s="40">
        <v>3500000</v>
      </c>
      <c r="H34" s="40">
        <v>3500000</v>
      </c>
      <c r="I34" s="35">
        <v>0</v>
      </c>
      <c r="J34" s="17">
        <f t="shared" si="0"/>
        <v>20000000</v>
      </c>
      <c r="K34" s="17"/>
    </row>
    <row r="35" spans="1:10" ht="12.75">
      <c r="A35" s="35">
        <v>16</v>
      </c>
      <c r="B35" s="47" t="s">
        <v>46</v>
      </c>
      <c r="C35" s="45"/>
      <c r="D35" s="40"/>
      <c r="E35" s="42"/>
      <c r="F35" s="40"/>
      <c r="G35" s="40"/>
      <c r="H35" s="43"/>
      <c r="I35" s="39"/>
      <c r="J35" s="17">
        <f t="shared" si="0"/>
        <v>0</v>
      </c>
    </row>
    <row r="36" spans="1:10" ht="12.75">
      <c r="A36" s="35" t="s">
        <v>385</v>
      </c>
      <c r="B36" s="47" t="s">
        <v>65</v>
      </c>
      <c r="C36" s="45"/>
      <c r="D36" s="40">
        <v>44714009</v>
      </c>
      <c r="E36" s="40">
        <v>0</v>
      </c>
      <c r="F36" s="40">
        <v>0</v>
      </c>
      <c r="G36" s="40">
        <v>0</v>
      </c>
      <c r="H36" s="40">
        <v>0</v>
      </c>
      <c r="I36" s="38">
        <v>0</v>
      </c>
      <c r="J36" s="17">
        <f t="shared" si="0"/>
        <v>44714009</v>
      </c>
    </row>
    <row r="37" spans="1:10" ht="12.75">
      <c r="A37" s="35" t="s">
        <v>386</v>
      </c>
      <c r="B37" s="47" t="s">
        <v>56</v>
      </c>
      <c r="C37" s="45"/>
      <c r="D37" s="40">
        <v>4500000</v>
      </c>
      <c r="E37" s="40">
        <v>100000</v>
      </c>
      <c r="F37" s="40">
        <v>100000</v>
      </c>
      <c r="G37" s="40">
        <v>1500000</v>
      </c>
      <c r="H37" s="40">
        <v>100000</v>
      </c>
      <c r="I37" s="38">
        <v>1200000</v>
      </c>
      <c r="J37" s="17">
        <f t="shared" si="0"/>
        <v>8000000</v>
      </c>
    </row>
    <row r="38" spans="1:9" ht="12.75">
      <c r="A38" s="77"/>
      <c r="B38" s="78"/>
      <c r="C38" s="77"/>
      <c r="D38" s="79"/>
      <c r="E38" s="79"/>
      <c r="F38" s="79"/>
      <c r="G38" s="79"/>
      <c r="H38" s="79"/>
      <c r="I38" s="80"/>
    </row>
    <row r="39" spans="1:9" ht="12.75">
      <c r="A39" s="6"/>
      <c r="B39" s="7"/>
      <c r="C39" s="6"/>
      <c r="D39" s="32"/>
      <c r="E39" s="32"/>
      <c r="F39" s="32"/>
      <c r="G39" s="32"/>
      <c r="H39" s="33"/>
      <c r="I39" s="34"/>
    </row>
    <row r="40" spans="1:9" ht="12.75">
      <c r="A40" s="35" t="s">
        <v>380</v>
      </c>
      <c r="B40" s="44" t="s">
        <v>404</v>
      </c>
      <c r="C40" s="45"/>
      <c r="D40" s="38"/>
      <c r="E40" s="76"/>
      <c r="F40" s="38"/>
      <c r="G40" s="35"/>
      <c r="H40" s="35"/>
      <c r="I40" s="67"/>
    </row>
    <row r="41" spans="1:9" ht="12.75">
      <c r="A41" s="35"/>
      <c r="B41" s="44" t="s">
        <v>41</v>
      </c>
      <c r="C41" s="45"/>
      <c r="D41" s="36" t="s">
        <v>311</v>
      </c>
      <c r="E41" s="37" t="s">
        <v>312</v>
      </c>
      <c r="F41" s="36" t="s">
        <v>313</v>
      </c>
      <c r="G41" s="37" t="s">
        <v>314</v>
      </c>
      <c r="H41" s="37" t="s">
        <v>315</v>
      </c>
      <c r="I41" s="37" t="s">
        <v>316</v>
      </c>
    </row>
    <row r="42" spans="1:9" ht="12.75">
      <c r="A42" s="35" t="s">
        <v>381</v>
      </c>
      <c r="B42" s="44" t="s">
        <v>43</v>
      </c>
      <c r="C42" s="45"/>
      <c r="D42" s="40">
        <v>0</v>
      </c>
      <c r="E42" s="40">
        <v>1500000</v>
      </c>
      <c r="F42" s="40">
        <v>1500000</v>
      </c>
      <c r="G42" s="40">
        <v>0</v>
      </c>
      <c r="H42" s="40">
        <v>1000000</v>
      </c>
      <c r="I42" s="41">
        <v>0</v>
      </c>
    </row>
    <row r="43" spans="1:9" ht="12.75">
      <c r="A43" s="35" t="s">
        <v>382</v>
      </c>
      <c r="B43" s="44" t="s">
        <v>384</v>
      </c>
      <c r="C43" s="45"/>
      <c r="D43" s="40"/>
      <c r="E43" s="40">
        <v>1400000</v>
      </c>
      <c r="F43" s="40">
        <v>1200000</v>
      </c>
      <c r="G43" s="40"/>
      <c r="H43" s="40">
        <v>1300000</v>
      </c>
      <c r="I43" s="38">
        <v>1500000</v>
      </c>
    </row>
    <row r="44" spans="1:9" ht="12.75">
      <c r="A44" s="46" t="s">
        <v>383</v>
      </c>
      <c r="B44" s="44" t="s">
        <v>165</v>
      </c>
      <c r="C44" s="45"/>
      <c r="D44" s="40">
        <v>3500000</v>
      </c>
      <c r="E44" s="40">
        <v>0</v>
      </c>
      <c r="F44" s="40">
        <v>3500000</v>
      </c>
      <c r="G44" s="40">
        <v>0</v>
      </c>
      <c r="H44" s="40">
        <v>1500000</v>
      </c>
      <c r="I44" s="81">
        <v>0</v>
      </c>
    </row>
    <row r="45" spans="1:9" ht="12.75">
      <c r="A45" s="35">
        <v>16</v>
      </c>
      <c r="B45" s="47" t="s">
        <v>46</v>
      </c>
      <c r="C45" s="45"/>
      <c r="D45" s="40"/>
      <c r="E45" s="42"/>
      <c r="F45" s="40"/>
      <c r="G45" s="40"/>
      <c r="H45" s="43"/>
      <c r="I45" s="39"/>
    </row>
    <row r="46" spans="1:10" ht="12.75">
      <c r="A46" s="35" t="s">
        <v>385</v>
      </c>
      <c r="B46" s="47" t="s">
        <v>65</v>
      </c>
      <c r="C46" s="45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38">
        <v>0</v>
      </c>
      <c r="J46" s="143"/>
    </row>
    <row r="47" spans="1:9" ht="12.75">
      <c r="A47" s="35" t="s">
        <v>386</v>
      </c>
      <c r="B47" s="47" t="s">
        <v>56</v>
      </c>
      <c r="C47" s="45"/>
      <c r="D47" s="40">
        <v>0</v>
      </c>
      <c r="E47" s="40">
        <v>100000</v>
      </c>
      <c r="F47" s="40">
        <v>100000</v>
      </c>
      <c r="G47" s="40">
        <v>100000</v>
      </c>
      <c r="H47" s="40">
        <v>100000</v>
      </c>
      <c r="I47" s="38">
        <v>100000</v>
      </c>
    </row>
    <row r="48" spans="1:8" ht="12.75">
      <c r="A48" s="6"/>
      <c r="B48" s="7"/>
      <c r="C48" s="6"/>
      <c r="D48" s="8"/>
      <c r="E48" s="28"/>
      <c r="F48" s="8"/>
      <c r="G48" s="6"/>
      <c r="H48" s="6"/>
    </row>
    <row r="49" spans="1:6" s="6" customFormat="1" ht="11.25">
      <c r="A49" s="7" t="s">
        <v>76</v>
      </c>
      <c r="C49" s="7" t="s">
        <v>77</v>
      </c>
      <c r="F49" s="8"/>
    </row>
    <row r="50" spans="6:9" s="6" customFormat="1" ht="11.25">
      <c r="F50" s="8"/>
      <c r="I50" s="6" t="s">
        <v>146</v>
      </c>
    </row>
    <row r="51" spans="1:6" s="6" customFormat="1" ht="11.25">
      <c r="A51" s="7" t="s">
        <v>78</v>
      </c>
      <c r="C51" s="7" t="s">
        <v>284</v>
      </c>
      <c r="F51" s="8"/>
    </row>
    <row r="52" s="6" customFormat="1" ht="11.25">
      <c r="F52" s="8"/>
    </row>
    <row r="53" spans="1:11" s="6" customFormat="1" ht="11.25">
      <c r="A53" s="151" t="s">
        <v>80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2:6" s="4" customFormat="1" ht="11.25">
      <c r="B54" s="6"/>
      <c r="F54" s="5"/>
    </row>
    <row r="55" spans="1:6" s="4" customFormat="1" ht="11.25">
      <c r="A55" s="4" t="s">
        <v>477</v>
      </c>
      <c r="F55" s="5"/>
    </row>
    <row r="56" s="4" customFormat="1" ht="11.25">
      <c r="F56" s="5"/>
    </row>
    <row r="57" s="4" customFormat="1" ht="11.25">
      <c r="F57" s="5"/>
    </row>
    <row r="58" s="4" customFormat="1" ht="11.25">
      <c r="F58" s="5"/>
    </row>
    <row r="59" s="4" customFormat="1" ht="11.25">
      <c r="F59" s="5"/>
    </row>
    <row r="60" spans="1:10" s="97" customFormat="1" ht="12.75">
      <c r="A60" s="137" t="s">
        <v>445</v>
      </c>
      <c r="C60" s="106"/>
      <c r="F60" s="137" t="s">
        <v>466</v>
      </c>
      <c r="J60" s="107"/>
    </row>
    <row r="61" spans="1:13" s="97" customFormat="1" ht="12.75">
      <c r="A61" s="141" t="s">
        <v>453</v>
      </c>
      <c r="C61" s="107"/>
      <c r="F61" s="128" t="s">
        <v>454</v>
      </c>
      <c r="J61" s="107"/>
      <c r="M61" s="138"/>
    </row>
    <row r="62" spans="1:13" s="97" customFormat="1" ht="12.75">
      <c r="A62" s="141"/>
      <c r="C62" s="107"/>
      <c r="F62" s="128"/>
      <c r="J62" s="107"/>
      <c r="M62" s="138"/>
    </row>
    <row r="63" spans="1:13" s="97" customFormat="1" ht="12.75">
      <c r="A63" s="141"/>
      <c r="C63" s="107"/>
      <c r="F63" s="128"/>
      <c r="J63" s="107"/>
      <c r="M63" s="138"/>
    </row>
    <row r="64" spans="1:13" s="97" customFormat="1" ht="12.75">
      <c r="A64" s="141"/>
      <c r="C64" s="107"/>
      <c r="D64" s="128"/>
      <c r="G64" s="128"/>
      <c r="H64" s="98"/>
      <c r="J64" s="107"/>
      <c r="M64" s="138"/>
    </row>
    <row r="65" spans="1:20" s="97" customFormat="1" ht="12.75">
      <c r="A65" s="137" t="s">
        <v>446</v>
      </c>
      <c r="C65" s="107"/>
      <c r="D65" s="128"/>
      <c r="F65" s="137" t="s">
        <v>465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</row>
    <row r="66" spans="1:20" s="97" customFormat="1" ht="12.75">
      <c r="A66" s="98" t="s">
        <v>455</v>
      </c>
      <c r="B66" s="141"/>
      <c r="C66" s="107"/>
      <c r="D66" s="105"/>
      <c r="E66" s="105"/>
      <c r="F66" s="98" t="s">
        <v>437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1:20" s="97" customFormat="1" ht="12.75">
      <c r="A67" s="98"/>
      <c r="B67" s="141"/>
      <c r="C67" s="107"/>
      <c r="D67" s="105"/>
      <c r="E67" s="105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1:10" s="97" customFormat="1" ht="12.75">
      <c r="A68" s="7" t="s">
        <v>468</v>
      </c>
      <c r="B68" s="159" t="s">
        <v>473</v>
      </c>
      <c r="C68" s="159"/>
      <c r="D68" s="105"/>
      <c r="E68" s="105"/>
      <c r="F68" s="105"/>
      <c r="G68" s="105"/>
      <c r="J68" s="107"/>
    </row>
    <row r="69" spans="1:3" s="97" customFormat="1" ht="12.75">
      <c r="A69" s="147" t="s">
        <v>469</v>
      </c>
      <c r="B69" s="4" t="s">
        <v>474</v>
      </c>
      <c r="C69" s="147"/>
    </row>
    <row r="70" spans="1:3" s="97" customFormat="1" ht="12.75">
      <c r="A70" s="147" t="s">
        <v>470</v>
      </c>
      <c r="B70" s="149" t="s">
        <v>475</v>
      </c>
      <c r="C70" s="147"/>
    </row>
    <row r="71" spans="1:8" ht="12.75">
      <c r="A71" s="97"/>
      <c r="B71" s="105"/>
      <c r="C71" s="6"/>
      <c r="D71" s="6"/>
      <c r="E71" s="6"/>
      <c r="F71" s="8"/>
      <c r="G71" s="16"/>
      <c r="H71" s="6"/>
    </row>
    <row r="72" spans="1:8" ht="12.75">
      <c r="A72" s="97"/>
      <c r="B72" s="97"/>
      <c r="C72" s="6"/>
      <c r="D72" s="6"/>
      <c r="E72" s="6"/>
      <c r="F72" s="8"/>
      <c r="G72" s="6"/>
      <c r="H72" s="6"/>
    </row>
    <row r="73" spans="1:8" ht="33">
      <c r="A73" s="97"/>
      <c r="B73" s="97"/>
      <c r="C73" s="6"/>
      <c r="D73" s="6"/>
      <c r="E73" s="82" t="s">
        <v>439</v>
      </c>
      <c r="F73" s="8"/>
      <c r="G73" s="11"/>
      <c r="H73" s="6"/>
    </row>
    <row r="74" spans="1:8" ht="15.75">
      <c r="A74" s="6"/>
      <c r="B74" s="10"/>
      <c r="C74" s="6"/>
      <c r="D74" s="6"/>
      <c r="E74" s="83" t="s">
        <v>440</v>
      </c>
      <c r="F74" s="8"/>
      <c r="G74" s="6"/>
      <c r="H74" s="6"/>
    </row>
    <row r="75" spans="1:8" ht="15.75">
      <c r="A75" s="6"/>
      <c r="B75" s="6"/>
      <c r="C75" s="6"/>
      <c r="D75" s="6"/>
      <c r="E75" s="83" t="s">
        <v>441</v>
      </c>
      <c r="F75" s="8"/>
      <c r="G75" s="6"/>
      <c r="H75" s="6"/>
    </row>
    <row r="76" spans="1:8" ht="12.75">
      <c r="A76" s="6"/>
      <c r="B76" s="6"/>
      <c r="C76" s="7"/>
      <c r="D76" s="6"/>
      <c r="E76" s="6"/>
      <c r="F76" s="8"/>
      <c r="G76" s="6"/>
      <c r="H76" s="6"/>
    </row>
    <row r="77" spans="1:8" ht="12.75">
      <c r="A77" s="6"/>
      <c r="B77" s="6"/>
      <c r="C77" s="6"/>
      <c r="D77" s="6"/>
      <c r="E77" s="6"/>
      <c r="F77" s="8"/>
      <c r="G77" s="6"/>
      <c r="H77" s="6"/>
    </row>
    <row r="78" spans="1:8" ht="12.75">
      <c r="A78" s="6"/>
      <c r="B78" s="6"/>
      <c r="C78" s="7"/>
      <c r="D78" s="6"/>
      <c r="E78" s="6"/>
      <c r="F78" s="8"/>
      <c r="G78" s="6"/>
      <c r="H78" s="6"/>
    </row>
    <row r="79" spans="1:8" ht="12.75">
      <c r="A79" s="7"/>
      <c r="B79" s="6"/>
      <c r="C79" s="6"/>
      <c r="D79" s="6"/>
      <c r="E79" s="7"/>
      <c r="F79" s="146"/>
      <c r="G79" s="6"/>
      <c r="H79" s="1"/>
    </row>
    <row r="80" spans="1:8" ht="12.75">
      <c r="A80" s="6"/>
      <c r="B80" s="6"/>
      <c r="C80" s="6"/>
      <c r="D80" s="6"/>
      <c r="E80" s="128"/>
      <c r="G80" s="6"/>
      <c r="H80" s="1"/>
    </row>
    <row r="81" spans="1:8" ht="12.75">
      <c r="A81" s="7"/>
      <c r="B81" s="6"/>
      <c r="C81" s="6"/>
      <c r="D81" s="6"/>
      <c r="E81" s="128"/>
      <c r="G81" s="6"/>
      <c r="H81" s="6"/>
    </row>
    <row r="82" spans="1:8" ht="12.75">
      <c r="A82" s="6"/>
      <c r="B82" s="6"/>
      <c r="C82" s="27"/>
      <c r="D82" s="27"/>
      <c r="E82" s="27"/>
      <c r="F82" s="27"/>
      <c r="G82" s="6"/>
      <c r="H82" s="6"/>
    </row>
    <row r="83" spans="1:8" ht="12.75">
      <c r="A83" s="6"/>
      <c r="B83" s="6"/>
      <c r="C83" s="4"/>
      <c r="D83" s="4"/>
      <c r="E83" s="4"/>
      <c r="F83" s="5"/>
      <c r="G83" s="27"/>
      <c r="H83" s="6"/>
    </row>
    <row r="84" spans="1:8" ht="12.75">
      <c r="A84" s="6"/>
      <c r="B84" s="6"/>
      <c r="C84" s="4"/>
      <c r="D84" s="4"/>
      <c r="E84" s="4"/>
      <c r="F84" s="5"/>
      <c r="G84" s="4"/>
      <c r="H84" s="6"/>
    </row>
    <row r="85" spans="1:8" ht="12.75">
      <c r="A85" s="27"/>
      <c r="B85" s="27"/>
      <c r="C85" s="4"/>
      <c r="D85" s="4"/>
      <c r="E85" s="4"/>
      <c r="F85" s="5"/>
      <c r="G85" s="4"/>
      <c r="H85" s="6"/>
    </row>
    <row r="86" spans="1:8" ht="12.75">
      <c r="A86" s="4"/>
      <c r="B86" s="6"/>
      <c r="C86" s="4"/>
      <c r="D86" s="4"/>
      <c r="E86" s="4"/>
      <c r="F86" s="5"/>
      <c r="G86" s="4"/>
      <c r="H86" s="6"/>
    </row>
    <row r="87" spans="1:8" ht="12.75">
      <c r="A87" s="4"/>
      <c r="B87" s="4"/>
      <c r="C87" s="4"/>
      <c r="D87" s="4"/>
      <c r="E87" s="4"/>
      <c r="F87" s="5"/>
      <c r="G87" s="4"/>
      <c r="H87" s="6"/>
    </row>
    <row r="88" spans="1:8" ht="12.75">
      <c r="A88" s="4"/>
      <c r="B88" s="4"/>
      <c r="C88" s="4"/>
      <c r="D88" s="4"/>
      <c r="E88" s="4"/>
      <c r="F88" s="5"/>
      <c r="G88" s="4"/>
      <c r="H88" s="6"/>
    </row>
    <row r="89" spans="1:8" ht="12.75">
      <c r="A89" s="4"/>
      <c r="B89" s="4"/>
      <c r="C89" s="27"/>
      <c r="D89" s="27"/>
      <c r="E89" s="27"/>
      <c r="F89" s="27"/>
      <c r="G89" s="4"/>
      <c r="H89" s="6"/>
    </row>
    <row r="90" spans="1:8" ht="12.75">
      <c r="A90" s="4"/>
      <c r="B90" s="4"/>
      <c r="C90" s="27"/>
      <c r="D90" s="27"/>
      <c r="E90" s="27"/>
      <c r="F90" s="27"/>
      <c r="G90" s="27"/>
      <c r="H90" s="6"/>
    </row>
    <row r="91" spans="1:8" ht="12.75">
      <c r="A91" s="4"/>
      <c r="B91" s="4"/>
      <c r="C91" s="4"/>
      <c r="D91" s="4"/>
      <c r="E91" s="4"/>
      <c r="F91" s="5"/>
      <c r="G91" s="27"/>
      <c r="H91" s="6"/>
    </row>
    <row r="92" spans="1:8" ht="12.75">
      <c r="A92" s="27"/>
      <c r="B92" s="27"/>
      <c r="G92" s="4"/>
      <c r="H92" s="6"/>
    </row>
    <row r="93" spans="1:8" ht="12.75">
      <c r="A93" s="27"/>
      <c r="B93" s="27"/>
      <c r="H93" s="6"/>
    </row>
    <row r="94" spans="1:8" ht="12.75">
      <c r="A94" s="4"/>
      <c r="B94" s="4"/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</sheetData>
  <sheetProtection/>
  <mergeCells count="11">
    <mergeCell ref="B68:C68"/>
    <mergeCell ref="A15:H15"/>
    <mergeCell ref="A23:H23"/>
    <mergeCell ref="A7:I7"/>
    <mergeCell ref="A53:K53"/>
    <mergeCell ref="A1:I1"/>
    <mergeCell ref="A29:I29"/>
    <mergeCell ref="A2:I2"/>
    <mergeCell ref="A3:I3"/>
    <mergeCell ref="A4:I4"/>
    <mergeCell ref="A5:I5"/>
  </mergeCells>
  <printOptions/>
  <pageMargins left="0.984251968503937" right="0.3937007874015748" top="0.1968503937007874" bottom="0.5905511811023623" header="0" footer="0"/>
  <pageSetup horizontalDpi="600" verticalDpi="600" orientation="portrait" paperSize="5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2">
      <selection activeCell="A4" sqref="A4:I4"/>
    </sheetView>
  </sheetViews>
  <sheetFormatPr defaultColWidth="11.421875" defaultRowHeight="12.75"/>
  <cols>
    <col min="1" max="1" width="7.140625" style="0" customWidth="1"/>
    <col min="2" max="2" width="13.140625" style="0" customWidth="1"/>
    <col min="3" max="3" width="9.00390625" style="0" customWidth="1"/>
    <col min="4" max="4" width="9.28125" style="0" customWidth="1"/>
    <col min="5" max="5" width="9.8515625" style="0" customWidth="1"/>
    <col min="6" max="6" width="9.140625" style="0" customWidth="1"/>
    <col min="7" max="7" width="9.421875" style="0" customWidth="1"/>
    <col min="8" max="8" width="9.8515625" style="0" customWidth="1"/>
    <col min="9" max="9" width="13.8515625" style="0" customWidth="1"/>
    <col min="10" max="10" width="8.140625" style="0" customWidth="1"/>
  </cols>
  <sheetData>
    <row r="1" spans="1:9" ht="12.75" hidden="1">
      <c r="A1" s="153" t="s">
        <v>431</v>
      </c>
      <c r="B1" s="154"/>
      <c r="C1" s="154"/>
      <c r="D1" s="154"/>
      <c r="E1" s="154"/>
      <c r="F1" s="154"/>
      <c r="G1" s="154"/>
      <c r="H1" s="154"/>
      <c r="I1" s="154"/>
    </row>
    <row r="2" spans="1:9" ht="39.75" customHeight="1">
      <c r="A2" s="155" t="s">
        <v>418</v>
      </c>
      <c r="B2" s="155"/>
      <c r="C2" s="155"/>
      <c r="D2" s="155"/>
      <c r="E2" s="155"/>
      <c r="F2" s="155"/>
      <c r="G2" s="155"/>
      <c r="H2" s="155"/>
      <c r="I2" s="155"/>
    </row>
    <row r="3" spans="1:9" ht="20.25" customHeight="1">
      <c r="A3" s="161" t="s">
        <v>432</v>
      </c>
      <c r="B3" s="161"/>
      <c r="C3" s="161"/>
      <c r="D3" s="161"/>
      <c r="E3" s="161"/>
      <c r="F3" s="161"/>
      <c r="G3" s="161"/>
      <c r="H3" s="161"/>
      <c r="I3" s="161"/>
    </row>
    <row r="4" spans="1:9" ht="12.75" customHeight="1">
      <c r="A4" s="162" t="s">
        <v>433</v>
      </c>
      <c r="B4" s="162"/>
      <c r="C4" s="162"/>
      <c r="D4" s="162"/>
      <c r="E4" s="162"/>
      <c r="F4" s="162"/>
      <c r="G4" s="162"/>
      <c r="H4" s="162"/>
      <c r="I4" s="162"/>
    </row>
    <row r="5" spans="1:9" ht="12.75">
      <c r="A5" s="163" t="s">
        <v>419</v>
      </c>
      <c r="B5" s="163"/>
      <c r="C5" s="163"/>
      <c r="D5" s="163"/>
      <c r="E5" s="163"/>
      <c r="F5" s="163"/>
      <c r="G5" s="163"/>
      <c r="H5" s="163"/>
      <c r="I5" s="163"/>
    </row>
    <row r="7" spans="1:9" ht="12.75">
      <c r="A7" s="160" t="s">
        <v>424</v>
      </c>
      <c r="B7" s="160"/>
      <c r="C7" s="160"/>
      <c r="D7" s="160"/>
      <c r="E7" s="160"/>
      <c r="F7" s="160"/>
      <c r="G7" s="160"/>
      <c r="H7" s="160"/>
      <c r="I7" s="160"/>
    </row>
    <row r="8" spans="1:8" ht="12.75">
      <c r="A8" s="53" t="s">
        <v>425</v>
      </c>
      <c r="B8" s="1"/>
      <c r="C8" s="1"/>
      <c r="D8" s="1"/>
      <c r="E8" s="1"/>
      <c r="F8" s="2"/>
      <c r="G8" s="1"/>
      <c r="H8" s="1"/>
    </row>
    <row r="9" spans="1:8" ht="12.75">
      <c r="A9" s="1" t="s">
        <v>447</v>
      </c>
      <c r="B9" s="1"/>
      <c r="C9" s="1"/>
      <c r="D9" s="1"/>
      <c r="E9" s="1"/>
      <c r="F9" s="2"/>
      <c r="G9" s="1"/>
      <c r="H9" s="1"/>
    </row>
    <row r="10" spans="1:8" ht="12.75">
      <c r="A10" s="1"/>
      <c r="B10" s="1"/>
      <c r="C10" s="1"/>
      <c r="D10" s="1"/>
      <c r="E10" s="1"/>
      <c r="F10" s="2"/>
      <c r="G10" s="1"/>
      <c r="H10" s="1"/>
    </row>
    <row r="11" spans="1:8" ht="12.75">
      <c r="A11" s="1" t="s">
        <v>426</v>
      </c>
      <c r="B11" s="1"/>
      <c r="C11" s="1"/>
      <c r="D11" s="1"/>
      <c r="E11" s="1"/>
      <c r="F11" s="2"/>
      <c r="G11" s="1"/>
      <c r="H11" s="1"/>
    </row>
    <row r="12" spans="1:8" ht="12.75">
      <c r="A12" s="1" t="s">
        <v>329</v>
      </c>
      <c r="B12" s="1"/>
      <c r="C12" s="1"/>
      <c r="D12" s="1"/>
      <c r="E12" s="1"/>
      <c r="F12" s="2"/>
      <c r="G12" s="1"/>
      <c r="H12" s="1"/>
    </row>
    <row r="13" spans="1:8" ht="12.75">
      <c r="A13" s="1" t="s">
        <v>427</v>
      </c>
      <c r="B13" s="1"/>
      <c r="C13" s="1"/>
      <c r="D13" s="1"/>
      <c r="E13" s="1"/>
      <c r="F13" s="2"/>
      <c r="G13" s="1"/>
      <c r="H13" s="1"/>
    </row>
    <row r="14" spans="1:8" ht="12.75">
      <c r="A14" s="1"/>
      <c r="B14" s="1"/>
      <c r="C14" s="1"/>
      <c r="D14" s="1"/>
      <c r="E14" s="1"/>
      <c r="F14" s="2"/>
      <c r="G14" s="1"/>
      <c r="H14" s="1"/>
    </row>
    <row r="15" spans="1:8" ht="12.75">
      <c r="A15" s="152" t="s">
        <v>2</v>
      </c>
      <c r="B15" s="152"/>
      <c r="C15" s="152"/>
      <c r="D15" s="152"/>
      <c r="E15" s="152"/>
      <c r="F15" s="152"/>
      <c r="G15" s="152"/>
      <c r="H15" s="152"/>
    </row>
    <row r="16" spans="1:8" ht="12.75">
      <c r="A16" s="1"/>
      <c r="B16" s="1"/>
      <c r="C16" s="1"/>
      <c r="D16" s="1"/>
      <c r="E16" s="1"/>
      <c r="F16" s="2"/>
      <c r="G16" s="1"/>
      <c r="H16" s="1"/>
    </row>
    <row r="17" spans="1:8" ht="12.75">
      <c r="A17" s="1" t="s">
        <v>428</v>
      </c>
      <c r="B17" s="1"/>
      <c r="C17" s="1"/>
      <c r="D17" s="1"/>
      <c r="E17" s="1"/>
      <c r="F17" s="2"/>
      <c r="G17" s="1"/>
      <c r="H17" s="1"/>
    </row>
    <row r="18" spans="1:8" ht="12.75">
      <c r="A18" s="1" t="s">
        <v>429</v>
      </c>
      <c r="B18" s="1"/>
      <c r="C18" s="1"/>
      <c r="D18" s="1"/>
      <c r="E18" s="1"/>
      <c r="F18" s="2"/>
      <c r="G18" s="1"/>
      <c r="H18" s="1"/>
    </row>
    <row r="19" spans="1:8" ht="12.75">
      <c r="A19" s="1" t="s">
        <v>325</v>
      </c>
      <c r="B19" s="1"/>
      <c r="C19" s="1"/>
      <c r="D19" s="1"/>
      <c r="E19" s="1"/>
      <c r="F19" s="2"/>
      <c r="G19" s="1"/>
      <c r="H19" s="1"/>
    </row>
    <row r="20" spans="1:8" ht="12.75">
      <c r="A20" s="1" t="s">
        <v>326</v>
      </c>
      <c r="B20" s="1"/>
      <c r="C20" s="1"/>
      <c r="D20" s="1"/>
      <c r="E20" s="1"/>
      <c r="F20" s="2"/>
      <c r="G20" s="1"/>
      <c r="H20" s="1"/>
    </row>
    <row r="21" spans="1:8" ht="12.75">
      <c r="A21" s="1" t="s">
        <v>430</v>
      </c>
      <c r="B21" s="1"/>
      <c r="C21" s="1"/>
      <c r="D21" s="1"/>
      <c r="E21" s="1"/>
      <c r="F21" s="2"/>
      <c r="G21" s="1"/>
      <c r="H21" s="1"/>
    </row>
    <row r="22" spans="1:8" ht="12.75">
      <c r="A22" s="1"/>
      <c r="B22" s="1"/>
      <c r="C22" s="1"/>
      <c r="D22" s="1"/>
      <c r="E22" s="1"/>
      <c r="F22" s="2"/>
      <c r="G22" s="1"/>
      <c r="H22" s="1"/>
    </row>
    <row r="23" spans="1:8" ht="12.75">
      <c r="A23" s="152" t="s">
        <v>5</v>
      </c>
      <c r="B23" s="152"/>
      <c r="C23" s="152"/>
      <c r="D23" s="152"/>
      <c r="E23" s="152"/>
      <c r="F23" s="152"/>
      <c r="G23" s="152"/>
      <c r="H23" s="152"/>
    </row>
    <row r="24" spans="1:8" ht="12.75">
      <c r="A24" s="1"/>
      <c r="B24" s="1"/>
      <c r="C24" s="1"/>
      <c r="D24" s="1"/>
      <c r="E24" s="1"/>
      <c r="F24" s="2"/>
      <c r="G24" s="1"/>
      <c r="H24" s="1"/>
    </row>
    <row r="25" spans="1:8" ht="12.75">
      <c r="A25" s="1" t="s">
        <v>6</v>
      </c>
      <c r="B25" s="1"/>
      <c r="C25" s="1" t="s">
        <v>163</v>
      </c>
      <c r="D25" s="1"/>
      <c r="E25" s="1"/>
      <c r="F25" s="2"/>
      <c r="G25" s="1"/>
      <c r="H25" s="1"/>
    </row>
    <row r="26" spans="1:8" ht="12.75">
      <c r="A26" s="1"/>
      <c r="B26" s="1"/>
      <c r="C26" s="1" t="s">
        <v>327</v>
      </c>
      <c r="D26" s="1"/>
      <c r="E26" s="1"/>
      <c r="F26" s="2"/>
      <c r="G26" s="1"/>
      <c r="H26" s="1"/>
    </row>
    <row r="27" spans="1:8" ht="12.75">
      <c r="A27" s="1"/>
      <c r="B27" s="1"/>
      <c r="C27" s="1" t="s">
        <v>330</v>
      </c>
      <c r="D27" s="1"/>
      <c r="E27" s="1"/>
      <c r="F27" s="2"/>
      <c r="G27" s="1"/>
      <c r="H27" s="1"/>
    </row>
    <row r="28" spans="1:8" ht="12.75">
      <c r="A28" s="1"/>
      <c r="B28" s="1"/>
      <c r="C28" s="1" t="s">
        <v>328</v>
      </c>
      <c r="D28" s="1"/>
      <c r="E28" s="1"/>
      <c r="F28" s="2"/>
      <c r="G28" s="1"/>
      <c r="H28" s="1"/>
    </row>
    <row r="29" spans="1:9" ht="12.75">
      <c r="A29" s="153" t="s">
        <v>164</v>
      </c>
      <c r="B29" s="153"/>
      <c r="C29" s="153"/>
      <c r="D29" s="153"/>
      <c r="E29" s="153"/>
      <c r="F29" s="153"/>
      <c r="G29" s="153"/>
      <c r="H29" s="153"/>
      <c r="I29" s="153"/>
    </row>
    <row r="30" spans="1:9" ht="12.75">
      <c r="A30" s="71" t="s">
        <v>380</v>
      </c>
      <c r="B30" s="71" t="s">
        <v>403</v>
      </c>
      <c r="C30" s="75"/>
      <c r="D30" s="72"/>
      <c r="E30" s="69"/>
      <c r="F30" s="70"/>
      <c r="G30" s="69"/>
      <c r="H30" s="69"/>
      <c r="I30" s="67"/>
    </row>
    <row r="31" spans="1:9" ht="12.75">
      <c r="A31" s="35"/>
      <c r="B31" s="73" t="s">
        <v>41</v>
      </c>
      <c r="C31" s="74"/>
      <c r="D31" s="36" t="s">
        <v>303</v>
      </c>
      <c r="E31" s="37" t="s">
        <v>304</v>
      </c>
      <c r="F31" s="36" t="s">
        <v>305</v>
      </c>
      <c r="G31" s="37" t="s">
        <v>306</v>
      </c>
      <c r="H31" s="37" t="s">
        <v>307</v>
      </c>
      <c r="I31" s="37" t="s">
        <v>308</v>
      </c>
    </row>
    <row r="32" spans="1:9" ht="12.75">
      <c r="A32" s="35" t="s">
        <v>381</v>
      </c>
      <c r="B32" s="44" t="s">
        <v>43</v>
      </c>
      <c r="C32" s="45"/>
      <c r="D32" s="40"/>
      <c r="E32" s="40">
        <v>5000000</v>
      </c>
      <c r="F32" s="40">
        <v>6000000</v>
      </c>
      <c r="G32" s="40">
        <v>0</v>
      </c>
      <c r="H32" s="40">
        <v>0</v>
      </c>
      <c r="I32" s="41">
        <v>0</v>
      </c>
    </row>
    <row r="33" spans="1:9" ht="12.75">
      <c r="A33" s="35" t="s">
        <v>382</v>
      </c>
      <c r="B33" s="44" t="s">
        <v>384</v>
      </c>
      <c r="C33" s="45"/>
      <c r="D33" s="40"/>
      <c r="E33" s="40">
        <v>0</v>
      </c>
      <c r="F33" s="40">
        <v>3000000</v>
      </c>
      <c r="G33" s="40">
        <v>3000000</v>
      </c>
      <c r="H33" s="40">
        <v>0</v>
      </c>
      <c r="I33" s="38">
        <v>0</v>
      </c>
    </row>
    <row r="34" spans="1:11" ht="12.75">
      <c r="A34" s="46" t="s">
        <v>383</v>
      </c>
      <c r="B34" s="44" t="s">
        <v>165</v>
      </c>
      <c r="C34" s="45"/>
      <c r="D34" s="40">
        <v>0</v>
      </c>
      <c r="E34" s="40">
        <v>3539521</v>
      </c>
      <c r="F34" s="40">
        <v>3539521</v>
      </c>
      <c r="G34" s="40">
        <v>3539521</v>
      </c>
      <c r="H34" s="40">
        <v>3539521</v>
      </c>
      <c r="I34" s="35">
        <v>3539521</v>
      </c>
      <c r="K34" s="17"/>
    </row>
    <row r="35" spans="1:9" ht="12.75">
      <c r="A35" s="35">
        <v>16</v>
      </c>
      <c r="B35" s="47" t="s">
        <v>46</v>
      </c>
      <c r="C35" s="45"/>
      <c r="D35" s="40"/>
      <c r="E35" s="42"/>
      <c r="F35" s="40"/>
      <c r="G35" s="40"/>
      <c r="H35" s="43"/>
      <c r="I35" s="39"/>
    </row>
    <row r="36" spans="1:9" ht="12.75">
      <c r="A36" s="35" t="s">
        <v>385</v>
      </c>
      <c r="B36" s="47" t="s">
        <v>65</v>
      </c>
      <c r="C36" s="45"/>
      <c r="D36" s="40">
        <v>30451200</v>
      </c>
      <c r="E36" s="40"/>
      <c r="F36" s="40">
        <v>300000</v>
      </c>
      <c r="G36" s="40">
        <v>300000</v>
      </c>
      <c r="H36" s="40">
        <v>300000</v>
      </c>
      <c r="I36" s="38">
        <v>300000</v>
      </c>
    </row>
    <row r="37" spans="1:9" ht="12.75">
      <c r="A37" s="35" t="s">
        <v>386</v>
      </c>
      <c r="B37" s="47" t="s">
        <v>56</v>
      </c>
      <c r="C37" s="45"/>
      <c r="D37" s="40">
        <v>5000000</v>
      </c>
      <c r="E37" s="40">
        <v>200000</v>
      </c>
      <c r="F37" s="40">
        <v>200000</v>
      </c>
      <c r="G37" s="40">
        <v>3000000</v>
      </c>
      <c r="H37" s="40">
        <v>200000</v>
      </c>
      <c r="I37" s="38">
        <v>200000</v>
      </c>
    </row>
    <row r="38" spans="1:9" ht="12.75">
      <c r="A38" s="77"/>
      <c r="B38" s="78"/>
      <c r="C38" s="77"/>
      <c r="D38" s="79"/>
      <c r="E38" s="79"/>
      <c r="F38" s="79"/>
      <c r="G38" s="79"/>
      <c r="H38" s="79"/>
      <c r="I38" s="80"/>
    </row>
    <row r="39" spans="1:9" ht="12.75">
      <c r="A39" s="6"/>
      <c r="B39" s="7"/>
      <c r="C39" s="6"/>
      <c r="D39" s="32"/>
      <c r="E39" s="32"/>
      <c r="F39" s="32"/>
      <c r="G39" s="32"/>
      <c r="H39" s="33"/>
      <c r="I39" s="34"/>
    </row>
    <row r="40" spans="1:9" ht="12.75">
      <c r="A40" s="35" t="s">
        <v>380</v>
      </c>
      <c r="B40" s="44" t="s">
        <v>404</v>
      </c>
      <c r="C40" s="45"/>
      <c r="D40" s="38"/>
      <c r="E40" s="76"/>
      <c r="F40" s="38"/>
      <c r="G40" s="35"/>
      <c r="H40" s="35"/>
      <c r="I40" s="67"/>
    </row>
    <row r="41" spans="1:9" ht="12.75">
      <c r="A41" s="35"/>
      <c r="B41" s="44" t="s">
        <v>331</v>
      </c>
      <c r="C41" s="45"/>
      <c r="D41" s="36" t="s">
        <v>311</v>
      </c>
      <c r="E41" s="37" t="s">
        <v>312</v>
      </c>
      <c r="F41" s="36" t="s">
        <v>313</v>
      </c>
      <c r="G41" s="37" t="s">
        <v>314</v>
      </c>
      <c r="H41" s="37" t="s">
        <v>315</v>
      </c>
      <c r="I41" s="37" t="s">
        <v>316</v>
      </c>
    </row>
    <row r="42" spans="1:9" ht="12.75">
      <c r="A42" s="35" t="s">
        <v>381</v>
      </c>
      <c r="B42" s="44" t="s">
        <v>43</v>
      </c>
      <c r="C42" s="45"/>
      <c r="D42" s="40"/>
      <c r="E42" s="40"/>
      <c r="F42" s="40"/>
      <c r="G42" s="40"/>
      <c r="H42" s="40">
        <v>4500000</v>
      </c>
      <c r="I42" s="41">
        <v>4500000</v>
      </c>
    </row>
    <row r="43" spans="1:9" ht="12.75">
      <c r="A43" s="35" t="s">
        <v>382</v>
      </c>
      <c r="B43" s="44" t="s">
        <v>384</v>
      </c>
      <c r="C43" s="45"/>
      <c r="D43" s="40"/>
      <c r="E43" s="40"/>
      <c r="F43" s="40"/>
      <c r="G43" s="40"/>
      <c r="H43" s="40">
        <v>2000000</v>
      </c>
      <c r="I43" s="38">
        <v>2000000</v>
      </c>
    </row>
    <row r="44" spans="1:9" ht="12.75">
      <c r="A44" s="46" t="s">
        <v>383</v>
      </c>
      <c r="B44" s="44" t="s">
        <v>165</v>
      </c>
      <c r="C44" s="45"/>
      <c r="D44" s="40">
        <v>3539521</v>
      </c>
      <c r="E44" s="40">
        <v>3539521</v>
      </c>
      <c r="F44" s="40">
        <v>3539521</v>
      </c>
      <c r="G44" s="40">
        <v>3539520</v>
      </c>
      <c r="H44" s="40">
        <v>3539521</v>
      </c>
      <c r="I44" s="81">
        <v>3539521</v>
      </c>
    </row>
    <row r="45" spans="1:9" ht="12.75">
      <c r="A45" s="35">
        <v>16</v>
      </c>
      <c r="B45" s="47" t="s">
        <v>46</v>
      </c>
      <c r="C45" s="45"/>
      <c r="D45" s="40"/>
      <c r="E45" s="42"/>
      <c r="F45" s="40"/>
      <c r="G45" s="40"/>
      <c r="H45" s="43"/>
      <c r="I45" s="39"/>
    </row>
    <row r="46" spans="1:9" ht="12.75">
      <c r="A46" s="35" t="s">
        <v>385</v>
      </c>
      <c r="B46" s="47" t="s">
        <v>65</v>
      </c>
      <c r="C46" s="45"/>
      <c r="D46" s="40">
        <v>300000</v>
      </c>
      <c r="E46" s="40">
        <v>300000</v>
      </c>
      <c r="F46" s="40">
        <v>300000</v>
      </c>
      <c r="G46" s="40">
        <v>300000</v>
      </c>
      <c r="H46" s="40">
        <v>300000</v>
      </c>
      <c r="I46" s="38">
        <v>300000</v>
      </c>
    </row>
    <row r="47" spans="1:9" ht="12.75">
      <c r="A47" s="35" t="s">
        <v>386</v>
      </c>
      <c r="B47" s="47" t="s">
        <v>56</v>
      </c>
      <c r="C47" s="45"/>
      <c r="D47" s="40">
        <v>200000</v>
      </c>
      <c r="E47" s="40">
        <v>200000</v>
      </c>
      <c r="F47" s="40">
        <v>200000</v>
      </c>
      <c r="G47" s="40">
        <v>200000</v>
      </c>
      <c r="H47" s="40">
        <v>200000</v>
      </c>
      <c r="I47" s="38">
        <v>200000</v>
      </c>
    </row>
    <row r="48" spans="1:8" ht="12.75">
      <c r="A48" s="6"/>
      <c r="B48" s="7"/>
      <c r="C48" s="6"/>
      <c r="D48" s="8"/>
      <c r="E48" s="28"/>
      <c r="F48" s="8"/>
      <c r="G48" s="6"/>
      <c r="H48" s="6"/>
    </row>
    <row r="49" spans="1:6" s="6" customFormat="1" ht="11.25">
      <c r="A49" s="7" t="s">
        <v>76</v>
      </c>
      <c r="C49" s="7" t="s">
        <v>77</v>
      </c>
      <c r="F49" s="8"/>
    </row>
    <row r="50" spans="6:9" s="6" customFormat="1" ht="11.25">
      <c r="F50" s="8"/>
      <c r="I50" s="6" t="s">
        <v>146</v>
      </c>
    </row>
    <row r="51" spans="1:6" s="6" customFormat="1" ht="11.25">
      <c r="A51" s="7" t="s">
        <v>78</v>
      </c>
      <c r="C51" s="7" t="s">
        <v>284</v>
      </c>
      <c r="F51" s="8"/>
    </row>
    <row r="52" s="6" customFormat="1" ht="11.25">
      <c r="F52" s="8"/>
    </row>
    <row r="53" spans="1:11" s="6" customFormat="1" ht="11.25">
      <c r="A53" s="151" t="s">
        <v>80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2:6" s="4" customFormat="1" ht="11.25">
      <c r="B54" s="6"/>
      <c r="F54" s="5"/>
    </row>
    <row r="55" spans="1:6" s="4" customFormat="1" ht="11.25">
      <c r="A55" s="4" t="s">
        <v>438</v>
      </c>
      <c r="F55" s="5"/>
    </row>
    <row r="56" s="4" customFormat="1" ht="11.25">
      <c r="F56" s="5"/>
    </row>
    <row r="57" s="4" customFormat="1" ht="11.25">
      <c r="F57" s="5"/>
    </row>
    <row r="58" s="4" customFormat="1" ht="11.25">
      <c r="F58" s="5"/>
    </row>
    <row r="59" spans="1:9" s="4" customFormat="1" ht="11.25">
      <c r="A59" s="4" t="s">
        <v>436</v>
      </c>
      <c r="E59" s="4" t="s">
        <v>434</v>
      </c>
      <c r="F59" s="5"/>
      <c r="I59" s="4" t="s">
        <v>332</v>
      </c>
    </row>
    <row r="60" spans="1:9" s="4" customFormat="1" ht="11.25">
      <c r="A60" s="4" t="s">
        <v>81</v>
      </c>
      <c r="E60" s="4" t="s">
        <v>333</v>
      </c>
      <c r="F60" s="5"/>
      <c r="I60" s="4" t="s">
        <v>334</v>
      </c>
    </row>
    <row r="61" spans="1:8" ht="12.75">
      <c r="A61" s="6"/>
      <c r="B61" s="10"/>
      <c r="C61" s="6"/>
      <c r="D61" s="6"/>
      <c r="E61" s="6"/>
      <c r="F61" s="8"/>
      <c r="G61" s="6"/>
      <c r="H61" s="6"/>
    </row>
    <row r="62" spans="1:10" ht="12.75">
      <c r="A62" s="151" t="s">
        <v>435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2.75">
      <c r="A63" s="151" t="s">
        <v>437</v>
      </c>
      <c r="B63" s="151"/>
      <c r="C63" s="151"/>
      <c r="D63" s="151"/>
      <c r="E63" s="151"/>
      <c r="F63" s="151"/>
      <c r="G63" s="151"/>
      <c r="H63" s="151"/>
      <c r="I63" s="151"/>
      <c r="J63" s="151"/>
    </row>
    <row r="64" spans="1:8" ht="12.75">
      <c r="A64" s="6"/>
      <c r="B64" s="10"/>
      <c r="C64" s="6"/>
      <c r="D64" s="6"/>
      <c r="E64" s="6"/>
      <c r="F64" s="8"/>
      <c r="G64" s="6"/>
      <c r="H64" s="6"/>
    </row>
    <row r="65" spans="1:8" ht="12.75">
      <c r="A65" s="6"/>
      <c r="B65" s="10"/>
      <c r="C65" s="6"/>
      <c r="D65" s="6"/>
      <c r="E65" s="6"/>
      <c r="F65" s="8"/>
      <c r="G65" s="16"/>
      <c r="H65" s="6"/>
    </row>
    <row r="66" spans="1:8" ht="12.75">
      <c r="A66" s="6"/>
      <c r="B66" s="6"/>
      <c r="C66" s="6"/>
      <c r="D66" s="6"/>
      <c r="E66" s="6"/>
      <c r="F66" s="8"/>
      <c r="G66" s="6"/>
      <c r="H66" s="6"/>
    </row>
    <row r="67" spans="1:8" ht="33">
      <c r="A67" s="6"/>
      <c r="B67" s="6"/>
      <c r="C67" s="6"/>
      <c r="D67" s="6"/>
      <c r="E67" s="82" t="s">
        <v>439</v>
      </c>
      <c r="F67" s="8"/>
      <c r="G67" s="11"/>
      <c r="H67" s="6"/>
    </row>
    <row r="68" spans="1:8" ht="15.75">
      <c r="A68" s="6"/>
      <c r="B68" s="6"/>
      <c r="C68" s="6"/>
      <c r="D68" s="6"/>
      <c r="E68" s="83" t="s">
        <v>440</v>
      </c>
      <c r="F68" s="8"/>
      <c r="G68" s="6"/>
      <c r="H68" s="6"/>
    </row>
    <row r="69" spans="1:8" ht="15.75">
      <c r="A69" s="6"/>
      <c r="B69" s="6"/>
      <c r="C69" s="6"/>
      <c r="D69" s="6"/>
      <c r="E69" s="83" t="s">
        <v>441</v>
      </c>
      <c r="F69" s="8"/>
      <c r="G69" s="6"/>
      <c r="H69" s="6"/>
    </row>
    <row r="70" spans="1:8" ht="12.75">
      <c r="A70" s="7"/>
      <c r="B70" s="6"/>
      <c r="C70" s="7"/>
      <c r="D70" s="6"/>
      <c r="E70" s="6"/>
      <c r="F70" s="8"/>
      <c r="G70" s="6"/>
      <c r="H70" s="6"/>
    </row>
    <row r="71" spans="1:8" ht="12.75">
      <c r="A71" s="6"/>
      <c r="B71" s="6"/>
      <c r="C71" s="6"/>
      <c r="D71" s="6"/>
      <c r="E71" s="6"/>
      <c r="F71" s="8"/>
      <c r="G71" s="6"/>
      <c r="H71" s="6"/>
    </row>
    <row r="72" spans="1:8" ht="12.75">
      <c r="A72" s="7"/>
      <c r="B72" s="6"/>
      <c r="C72" s="7"/>
      <c r="D72" s="6"/>
      <c r="E72" s="6"/>
      <c r="F72" s="8"/>
      <c r="G72" s="6"/>
      <c r="H72" s="6"/>
    </row>
    <row r="73" spans="1:8" ht="12.75">
      <c r="A73" s="6"/>
      <c r="B73" s="6"/>
      <c r="C73" s="6"/>
      <c r="D73" s="6"/>
      <c r="E73" s="6"/>
      <c r="F73" s="8"/>
      <c r="G73" s="6"/>
      <c r="H73" s="1"/>
    </row>
    <row r="74" spans="1:8" ht="12.75">
      <c r="A74" s="6"/>
      <c r="B74" s="6"/>
      <c r="C74" s="6"/>
      <c r="D74" s="6"/>
      <c r="E74" s="6"/>
      <c r="F74" s="8"/>
      <c r="G74" s="6"/>
      <c r="H74" s="1"/>
    </row>
    <row r="75" spans="1:8" ht="12.75">
      <c r="A75" s="6"/>
      <c r="B75" s="6"/>
      <c r="C75" s="6"/>
      <c r="D75" s="6"/>
      <c r="E75" s="6"/>
      <c r="F75" s="8"/>
      <c r="G75" s="6"/>
      <c r="H75" s="6"/>
    </row>
    <row r="76" spans="1:8" ht="12.75">
      <c r="A76" s="27"/>
      <c r="B76" s="27"/>
      <c r="C76" s="27"/>
      <c r="D76" s="27"/>
      <c r="E76" s="27"/>
      <c r="F76" s="27"/>
      <c r="G76" s="6"/>
      <c r="H76" s="6"/>
    </row>
    <row r="77" spans="1:8" ht="12.75">
      <c r="A77" s="4"/>
      <c r="B77" s="6"/>
      <c r="C77" s="4"/>
      <c r="D77" s="4"/>
      <c r="E77" s="4"/>
      <c r="F77" s="5"/>
      <c r="G77" s="27"/>
      <c r="H77" s="6"/>
    </row>
    <row r="78" spans="1:8" ht="12.75">
      <c r="A78" s="4"/>
      <c r="B78" s="4"/>
      <c r="C78" s="4"/>
      <c r="D78" s="4"/>
      <c r="E78" s="4"/>
      <c r="F78" s="5"/>
      <c r="G78" s="4"/>
      <c r="H78" s="6"/>
    </row>
    <row r="79" spans="1:8" ht="12.75">
      <c r="A79" s="4"/>
      <c r="B79" s="4"/>
      <c r="C79" s="4"/>
      <c r="D79" s="4"/>
      <c r="E79" s="4"/>
      <c r="F79" s="5"/>
      <c r="G79" s="4"/>
      <c r="H79" s="6"/>
    </row>
    <row r="80" spans="1:8" ht="12.75">
      <c r="A80" s="4"/>
      <c r="B80" s="4"/>
      <c r="C80" s="4"/>
      <c r="D80" s="4"/>
      <c r="E80" s="4"/>
      <c r="F80" s="5"/>
      <c r="G80" s="4"/>
      <c r="H80" s="6"/>
    </row>
    <row r="81" spans="1:8" ht="12.75">
      <c r="A81" s="4"/>
      <c r="B81" s="4"/>
      <c r="C81" s="4"/>
      <c r="D81" s="4"/>
      <c r="E81" s="4"/>
      <c r="F81" s="5"/>
      <c r="G81" s="4"/>
      <c r="H81" s="6"/>
    </row>
    <row r="82" spans="1:8" ht="12.75">
      <c r="A82" s="4"/>
      <c r="B82" s="4"/>
      <c r="C82" s="4"/>
      <c r="D82" s="4"/>
      <c r="E82" s="4"/>
      <c r="F82" s="5"/>
      <c r="G82" s="4"/>
      <c r="H82" s="6"/>
    </row>
    <row r="83" spans="1:8" ht="12.75">
      <c r="A83" s="27"/>
      <c r="B83" s="27"/>
      <c r="C83" s="27"/>
      <c r="D83" s="27"/>
      <c r="E83" s="27"/>
      <c r="F83" s="27"/>
      <c r="G83" s="4"/>
      <c r="H83" s="6"/>
    </row>
    <row r="84" spans="1:8" ht="12.75">
      <c r="A84" s="27"/>
      <c r="B84" s="27"/>
      <c r="C84" s="27"/>
      <c r="D84" s="27"/>
      <c r="E84" s="27"/>
      <c r="F84" s="27"/>
      <c r="G84" s="27"/>
      <c r="H84" s="6"/>
    </row>
    <row r="85" spans="1:8" ht="12.75">
      <c r="A85" s="4"/>
      <c r="B85" s="4"/>
      <c r="C85" s="4"/>
      <c r="D85" s="4"/>
      <c r="E85" s="4"/>
      <c r="F85" s="5"/>
      <c r="G85" s="27"/>
      <c r="H85" s="6"/>
    </row>
    <row r="86" spans="7:8" ht="12.75">
      <c r="G86" s="4"/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</sheetData>
  <sheetProtection/>
  <mergeCells count="12">
    <mergeCell ref="A1:I1"/>
    <mergeCell ref="A2:I2"/>
    <mergeCell ref="A3:I3"/>
    <mergeCell ref="A4:I4"/>
    <mergeCell ref="A5:I5"/>
    <mergeCell ref="A7:I7"/>
    <mergeCell ref="A15:H15"/>
    <mergeCell ref="A23:H23"/>
    <mergeCell ref="A29:I29"/>
    <mergeCell ref="A53:K53"/>
    <mergeCell ref="A62:J62"/>
    <mergeCell ref="A63:J6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86"/>
  <sheetViews>
    <sheetView zoomScalePageLayoutView="0" workbookViewId="0" topLeftCell="A24">
      <selection activeCell="A46" sqref="A46"/>
    </sheetView>
  </sheetViews>
  <sheetFormatPr defaultColWidth="11.421875" defaultRowHeight="12.75"/>
  <cols>
    <col min="1" max="1" width="20.57421875" style="0" customWidth="1"/>
    <col min="2" max="2" width="0.13671875" style="0" customWidth="1"/>
    <col min="3" max="3" width="7.28125" style="0" customWidth="1"/>
    <col min="5" max="5" width="14.57421875" style="0" customWidth="1"/>
    <col min="6" max="6" width="4.421875" style="0" customWidth="1"/>
    <col min="7" max="7" width="11.140625" style="0" customWidth="1"/>
    <col min="8" max="8" width="27.8515625" style="0" customWidth="1"/>
    <col min="9" max="9" width="11.8515625" style="0" customWidth="1"/>
    <col min="10" max="10" width="7.8515625" style="0" customWidth="1"/>
  </cols>
  <sheetData>
    <row r="4" spans="1:11" s="1" customFormat="1" ht="12.75">
      <c r="A4" s="1" t="s">
        <v>83</v>
      </c>
      <c r="I4" s="53"/>
      <c r="J4" s="53"/>
      <c r="K4" s="53"/>
    </row>
    <row r="5" spans="1:11" s="1" customFormat="1" ht="12.75">
      <c r="A5" s="1" t="s">
        <v>270</v>
      </c>
      <c r="I5" s="53"/>
      <c r="J5" s="53"/>
      <c r="K5" s="53"/>
    </row>
    <row r="6" spans="9:11" s="1" customFormat="1" ht="12.75">
      <c r="I6" s="53"/>
      <c r="J6" s="53"/>
      <c r="K6" s="53"/>
    </row>
    <row r="7" spans="1:11" s="1" customFormat="1" ht="12.75">
      <c r="A7" s="1" t="s">
        <v>272</v>
      </c>
      <c r="I7" s="53"/>
      <c r="J7" s="53"/>
      <c r="K7" s="53"/>
    </row>
    <row r="8" spans="1:11" s="1" customFormat="1" ht="12.75">
      <c r="A8" s="1" t="s">
        <v>271</v>
      </c>
      <c r="I8" s="53"/>
      <c r="J8" s="53"/>
      <c r="K8" s="53"/>
    </row>
    <row r="9" spans="1:11" s="1" customFormat="1" ht="12.75" customHeight="1">
      <c r="A9" s="164" t="s">
        <v>2</v>
      </c>
      <c r="B9" s="164"/>
      <c r="C9" s="164"/>
      <c r="D9" s="164"/>
      <c r="E9" s="164"/>
      <c r="F9" s="164"/>
      <c r="G9" s="164"/>
      <c r="H9" s="164"/>
      <c r="I9" s="53"/>
      <c r="J9" s="53"/>
      <c r="K9" s="53"/>
    </row>
    <row r="10" spans="1:11" s="1" customFormat="1" ht="12.75">
      <c r="A10" s="164"/>
      <c r="B10" s="164"/>
      <c r="C10" s="164"/>
      <c r="D10" s="164"/>
      <c r="E10" s="164"/>
      <c r="F10" s="164"/>
      <c r="G10" s="164"/>
      <c r="H10" s="164"/>
      <c r="I10" s="53"/>
      <c r="J10" s="53"/>
      <c r="K10" s="53"/>
    </row>
    <row r="11" spans="9:11" s="1" customFormat="1" ht="12.75">
      <c r="I11" s="53"/>
      <c r="J11" s="53"/>
      <c r="K11" s="53"/>
    </row>
    <row r="12" spans="1:11" s="1" customFormat="1" ht="12.75">
      <c r="A12" s="1" t="s">
        <v>273</v>
      </c>
      <c r="I12" s="53"/>
      <c r="J12" s="53"/>
      <c r="K12" s="53"/>
    </row>
    <row r="13" spans="9:11" s="1" customFormat="1" ht="12.75">
      <c r="I13" s="53"/>
      <c r="J13" s="53"/>
      <c r="K13" s="53"/>
    </row>
    <row r="14" spans="1:11" s="1" customFormat="1" ht="12.75">
      <c r="A14" s="1" t="s">
        <v>87</v>
      </c>
      <c r="I14" s="53"/>
      <c r="J14" s="53"/>
      <c r="K14" s="53"/>
    </row>
    <row r="15" spans="1:11" s="1" customFormat="1" ht="12.75">
      <c r="A15" s="1" t="s">
        <v>88</v>
      </c>
      <c r="I15" s="53"/>
      <c r="J15" s="53"/>
      <c r="K15" s="53"/>
    </row>
    <row r="16" spans="9:11" s="1" customFormat="1" ht="12.75">
      <c r="I16" s="53"/>
      <c r="J16" s="53"/>
      <c r="K16" s="53"/>
    </row>
    <row r="17" spans="1:11" s="1" customFormat="1" ht="12.75">
      <c r="A17" s="1" t="s">
        <v>84</v>
      </c>
      <c r="I17" s="53"/>
      <c r="J17" s="53"/>
      <c r="K17" s="53"/>
    </row>
    <row r="18" spans="9:11" s="1" customFormat="1" ht="12.75">
      <c r="I18" s="53"/>
      <c r="J18" s="53"/>
      <c r="K18" s="53"/>
    </row>
    <row r="19" spans="1:11" s="1" customFormat="1" ht="12.75">
      <c r="A19" s="164" t="s">
        <v>92</v>
      </c>
      <c r="B19" s="164"/>
      <c r="C19" s="164"/>
      <c r="D19" s="164"/>
      <c r="E19" s="164"/>
      <c r="F19" s="164"/>
      <c r="G19" s="164"/>
      <c r="H19" s="164"/>
      <c r="I19" s="53"/>
      <c r="J19" s="53"/>
      <c r="K19" s="53"/>
    </row>
    <row r="20" spans="9:11" s="1" customFormat="1" ht="12.75">
      <c r="I20" s="53"/>
      <c r="J20" s="53"/>
      <c r="K20" s="53"/>
    </row>
    <row r="21" spans="1:11" s="4" customFormat="1" ht="12.75">
      <c r="A21" s="1" t="s">
        <v>6</v>
      </c>
      <c r="B21" s="1"/>
      <c r="C21" s="1" t="s">
        <v>85</v>
      </c>
      <c r="D21" s="1"/>
      <c r="E21" s="1"/>
      <c r="F21" s="1"/>
      <c r="G21" s="1"/>
      <c r="H21" s="1"/>
      <c r="I21" s="53"/>
      <c r="J21" s="53"/>
      <c r="K21" s="53"/>
    </row>
    <row r="22" spans="1:11" s="4" customFormat="1" ht="12.75">
      <c r="A22" s="1"/>
      <c r="B22" s="1"/>
      <c r="C22" s="1"/>
      <c r="D22" s="1"/>
      <c r="E22" s="1"/>
      <c r="F22" s="1"/>
      <c r="G22" s="26"/>
      <c r="H22" s="1"/>
      <c r="I22" s="53"/>
      <c r="J22" s="53"/>
      <c r="K22" s="53"/>
    </row>
    <row r="23" spans="1:11" s="4" customFormat="1" ht="12.75">
      <c r="A23" s="1"/>
      <c r="B23" s="1"/>
      <c r="C23" s="24">
        <v>202.07</v>
      </c>
      <c r="D23" s="1" t="s">
        <v>294</v>
      </c>
      <c r="E23" s="1"/>
      <c r="F23" s="1"/>
      <c r="G23" s="66">
        <v>1344452</v>
      </c>
      <c r="H23" s="1"/>
      <c r="I23" s="53"/>
      <c r="J23" s="53"/>
      <c r="K23" s="53"/>
    </row>
    <row r="24" spans="1:11" s="4" customFormat="1" ht="12.75">
      <c r="A24" s="1"/>
      <c r="B24" s="1"/>
      <c r="C24" s="1">
        <v>201.01</v>
      </c>
      <c r="D24" s="1" t="s">
        <v>299</v>
      </c>
      <c r="E24" s="1"/>
      <c r="F24" s="1"/>
      <c r="G24" s="66">
        <v>500000</v>
      </c>
      <c r="H24" s="1"/>
      <c r="I24" s="53"/>
      <c r="J24" s="53"/>
      <c r="K24" s="53"/>
    </row>
    <row r="25" spans="1:11" s="4" customFormat="1" ht="12.75">
      <c r="A25" s="1"/>
      <c r="B25" s="1"/>
      <c r="C25" s="1">
        <v>101.05</v>
      </c>
      <c r="D25" s="1" t="s">
        <v>300</v>
      </c>
      <c r="E25" s="1"/>
      <c r="F25" s="1"/>
      <c r="G25" s="66">
        <v>328608</v>
      </c>
      <c r="H25" s="1"/>
      <c r="I25" s="53"/>
      <c r="J25" s="53"/>
      <c r="K25" s="53"/>
    </row>
    <row r="26" spans="1:11" s="4" customFormat="1" ht="12.75">
      <c r="A26" s="1"/>
      <c r="B26" s="1"/>
      <c r="C26" s="1" t="s">
        <v>268</v>
      </c>
      <c r="D26" s="1"/>
      <c r="E26" s="1"/>
      <c r="F26" s="1"/>
      <c r="G26" s="55">
        <f>G23+G24+G25</f>
        <v>2173060</v>
      </c>
      <c r="H26" s="1"/>
      <c r="I26" s="53"/>
      <c r="J26" s="53"/>
      <c r="K26" s="53"/>
    </row>
    <row r="27" spans="1:11" s="4" customFormat="1" ht="12.75">
      <c r="A27" s="1"/>
      <c r="B27" s="1"/>
      <c r="C27" s="1"/>
      <c r="D27" s="1"/>
      <c r="E27" s="1"/>
      <c r="F27" s="1"/>
      <c r="G27" s="1"/>
      <c r="H27" s="1"/>
      <c r="I27" s="53"/>
      <c r="J27" s="53"/>
      <c r="K27" s="53"/>
    </row>
    <row r="28" spans="1:11" s="4" customFormat="1" ht="12.75">
      <c r="A28" s="1" t="s">
        <v>86</v>
      </c>
      <c r="B28" s="1"/>
      <c r="C28" s="1" t="s">
        <v>91</v>
      </c>
      <c r="D28" s="1"/>
      <c r="E28" s="1"/>
      <c r="F28" s="1"/>
      <c r="G28" s="1"/>
      <c r="H28" s="1"/>
      <c r="I28" s="53"/>
      <c r="J28" s="53"/>
      <c r="K28" s="53"/>
    </row>
    <row r="29" spans="1:11" s="4" customFormat="1" ht="12.75">
      <c r="A29" s="1"/>
      <c r="B29" s="1"/>
      <c r="C29" s="1" t="s">
        <v>89</v>
      </c>
      <c r="D29" s="1"/>
      <c r="E29" s="1"/>
      <c r="F29" s="1"/>
      <c r="G29" s="1"/>
      <c r="H29" s="1"/>
      <c r="I29" s="53"/>
      <c r="J29" s="53"/>
      <c r="K29" s="53"/>
    </row>
    <row r="30" spans="1:11" s="4" customFormat="1" ht="12.75">
      <c r="A30" s="1"/>
      <c r="B30" s="1"/>
      <c r="C30" s="1"/>
      <c r="D30" s="1"/>
      <c r="E30" s="1"/>
      <c r="F30" s="1"/>
      <c r="G30" s="1"/>
      <c r="H30" s="56"/>
      <c r="I30" s="53"/>
      <c r="J30" s="53"/>
      <c r="K30" s="53"/>
    </row>
    <row r="31" spans="1:11" s="4" customFormat="1" ht="12.75">
      <c r="A31" s="1"/>
      <c r="B31" s="1"/>
      <c r="C31" s="26">
        <v>201.02</v>
      </c>
      <c r="D31" s="1" t="s">
        <v>298</v>
      </c>
      <c r="E31" s="1"/>
      <c r="F31" s="1"/>
      <c r="G31" s="2">
        <v>2173060</v>
      </c>
      <c r="H31" s="1"/>
      <c r="I31" s="53"/>
      <c r="J31" s="53"/>
      <c r="K31" s="53"/>
    </row>
    <row r="32" spans="1:11" s="4" customFormat="1" ht="12.75">
      <c r="A32" s="1"/>
      <c r="B32" s="1"/>
      <c r="C32" s="26"/>
      <c r="D32" s="1" t="s">
        <v>75</v>
      </c>
      <c r="E32" s="1"/>
      <c r="F32" s="1"/>
      <c r="G32" s="57">
        <f>SUM(G31:G31)</f>
        <v>2173060</v>
      </c>
      <c r="H32" s="1"/>
      <c r="I32" s="53"/>
      <c r="J32" s="53"/>
      <c r="K32" s="53"/>
    </row>
    <row r="33" spans="1:11" s="4" customFormat="1" ht="12.75">
      <c r="A33" s="1"/>
      <c r="B33" s="1"/>
      <c r="C33" s="26"/>
      <c r="D33" s="1"/>
      <c r="E33" s="1"/>
      <c r="F33" s="1"/>
      <c r="G33" s="58"/>
      <c r="H33" s="1"/>
      <c r="I33" s="53"/>
      <c r="J33" s="53"/>
      <c r="K33" s="53"/>
    </row>
    <row r="34" spans="1:11" s="4" customFormat="1" ht="12.75">
      <c r="A34" s="1"/>
      <c r="B34" s="1"/>
      <c r="C34" s="26"/>
      <c r="D34" s="1"/>
      <c r="E34" s="1"/>
      <c r="F34" s="1"/>
      <c r="G34" s="56"/>
      <c r="H34" s="1"/>
      <c r="I34" s="53"/>
      <c r="J34" s="53"/>
      <c r="K34" s="53"/>
    </row>
    <row r="35" spans="1:11" s="4" customFormat="1" ht="12.75">
      <c r="A35" s="1" t="s">
        <v>78</v>
      </c>
      <c r="B35" s="1"/>
      <c r="C35" s="1" t="s">
        <v>90</v>
      </c>
      <c r="D35" s="1"/>
      <c r="E35" s="1"/>
      <c r="F35" s="1"/>
      <c r="G35" s="1"/>
      <c r="H35" s="1"/>
      <c r="I35" s="54"/>
      <c r="J35" s="53"/>
      <c r="K35" s="53"/>
    </row>
    <row r="36" spans="1:11" s="4" customFormat="1" ht="12.75">
      <c r="A36" s="1"/>
      <c r="B36" s="1"/>
      <c r="C36" s="1"/>
      <c r="D36" s="1"/>
      <c r="E36" s="1"/>
      <c r="F36" s="1"/>
      <c r="G36" s="1"/>
      <c r="H36" s="1"/>
      <c r="I36" s="54"/>
      <c r="J36" s="53"/>
      <c r="K36" s="53"/>
    </row>
    <row r="37" spans="1:11" s="4" customFormat="1" ht="12.75">
      <c r="A37" s="1"/>
      <c r="B37" s="1"/>
      <c r="C37" s="1"/>
      <c r="D37" s="1"/>
      <c r="E37" s="1"/>
      <c r="F37" s="1"/>
      <c r="G37" s="1"/>
      <c r="H37" s="1"/>
      <c r="I37" s="54"/>
      <c r="J37" s="53"/>
      <c r="K37" s="53"/>
    </row>
    <row r="38" spans="1:11" s="4" customFormat="1" ht="12.75">
      <c r="A38" s="164" t="s">
        <v>80</v>
      </c>
      <c r="B38" s="164"/>
      <c r="C38" s="164"/>
      <c r="D38" s="164"/>
      <c r="E38" s="164"/>
      <c r="F38" s="164"/>
      <c r="G38" s="164"/>
      <c r="H38" s="164"/>
      <c r="I38" s="54"/>
      <c r="J38" s="53"/>
      <c r="K38" s="53"/>
    </row>
    <row r="39" spans="1:11" s="4" customFormat="1" ht="12.75">
      <c r="A39" s="52"/>
      <c r="B39" s="52"/>
      <c r="C39" s="52"/>
      <c r="D39" s="52"/>
      <c r="E39" s="52"/>
      <c r="F39" s="52"/>
      <c r="G39" s="52"/>
      <c r="H39" s="52"/>
      <c r="I39" s="54"/>
      <c r="J39" s="53"/>
      <c r="K39" s="53"/>
    </row>
    <row r="40" spans="1:11" s="4" customFormat="1" ht="12.75">
      <c r="A40" s="1"/>
      <c r="B40" s="1"/>
      <c r="C40" s="1"/>
      <c r="D40" s="1"/>
      <c r="E40" s="1"/>
      <c r="F40" s="1"/>
      <c r="G40" s="1"/>
      <c r="H40" s="1"/>
      <c r="I40" s="53"/>
      <c r="J40" s="53"/>
      <c r="K40" s="53"/>
    </row>
    <row r="41" spans="1:11" s="4" customFormat="1" ht="12.75">
      <c r="A41" s="1" t="s">
        <v>301</v>
      </c>
      <c r="B41" s="1"/>
      <c r="C41" s="1"/>
      <c r="D41" s="1"/>
      <c r="E41" s="1"/>
      <c r="F41" s="1"/>
      <c r="G41" s="1"/>
      <c r="H41" s="1"/>
      <c r="I41" s="53"/>
      <c r="J41" s="53"/>
      <c r="K41" s="53"/>
    </row>
    <row r="42" spans="1:11" s="4" customFormat="1" ht="12.75">
      <c r="A42" s="1" t="s">
        <v>274</v>
      </c>
      <c r="B42" s="1"/>
      <c r="C42" s="1"/>
      <c r="D42" s="1"/>
      <c r="E42" s="1"/>
      <c r="F42" s="1"/>
      <c r="G42" s="1"/>
      <c r="H42" s="1"/>
      <c r="I42" s="53"/>
      <c r="J42" s="53"/>
      <c r="K42" s="53"/>
    </row>
    <row r="43" spans="1:11" s="4" customFormat="1" ht="12.75">
      <c r="A43" s="1"/>
      <c r="B43" s="1"/>
      <c r="C43" s="1"/>
      <c r="D43" s="1"/>
      <c r="E43" s="1"/>
      <c r="F43" s="1"/>
      <c r="G43" s="1"/>
      <c r="H43" s="52"/>
      <c r="I43" s="53"/>
      <c r="J43" s="53"/>
      <c r="K43" s="53"/>
    </row>
    <row r="44" spans="1:11" s="4" customFormat="1" ht="12.75">
      <c r="A44" s="1"/>
      <c r="B44" s="1"/>
      <c r="C44" s="1"/>
      <c r="D44" s="1"/>
      <c r="E44" s="1"/>
      <c r="F44" s="1"/>
      <c r="G44" s="1"/>
      <c r="H44" s="1"/>
      <c r="I44" s="53"/>
      <c r="J44" s="53"/>
      <c r="K44" s="53"/>
    </row>
    <row r="45" spans="1:11" s="4" customFormat="1" ht="12.75">
      <c r="A45" s="1"/>
      <c r="B45" s="1"/>
      <c r="C45" s="1"/>
      <c r="D45" s="1"/>
      <c r="E45" s="1"/>
      <c r="F45" s="1"/>
      <c r="G45" s="1"/>
      <c r="H45" s="1"/>
      <c r="I45" s="53"/>
      <c r="J45" s="53"/>
      <c r="K45" s="53"/>
    </row>
    <row r="46" spans="1:11" s="4" customFormat="1" ht="12.75">
      <c r="A46" s="1"/>
      <c r="B46" s="1"/>
      <c r="C46" s="1"/>
      <c r="D46" s="1"/>
      <c r="E46" s="1"/>
      <c r="F46" s="1"/>
      <c r="G46" s="1"/>
      <c r="H46" s="1"/>
      <c r="I46" s="53"/>
      <c r="J46" s="53"/>
      <c r="K46" s="53"/>
    </row>
    <row r="47" spans="1:11" s="4" customFormat="1" ht="12.75">
      <c r="A47" s="164" t="s">
        <v>267</v>
      </c>
      <c r="B47" s="164"/>
      <c r="C47" s="164"/>
      <c r="D47" s="164"/>
      <c r="E47" s="164"/>
      <c r="F47" s="164"/>
      <c r="G47" s="164"/>
      <c r="H47" s="164"/>
      <c r="I47" s="53"/>
      <c r="J47" s="53"/>
      <c r="K47" s="53"/>
    </row>
    <row r="48" spans="1:11" s="4" customFormat="1" ht="12.75">
      <c r="A48" s="164" t="s">
        <v>269</v>
      </c>
      <c r="B48" s="164"/>
      <c r="C48" s="164"/>
      <c r="D48" s="164"/>
      <c r="E48" s="164"/>
      <c r="F48" s="164"/>
      <c r="G48" s="164"/>
      <c r="H48" s="164"/>
      <c r="I48" s="53"/>
      <c r="J48" s="53"/>
      <c r="K48" s="53"/>
    </row>
    <row r="49" spans="1:11" s="4" customFormat="1" ht="12.75">
      <c r="A49" s="61"/>
      <c r="B49" s="59"/>
      <c r="C49" s="59"/>
      <c r="D49" s="59"/>
      <c r="E49" s="59"/>
      <c r="F49" s="59"/>
      <c r="G49" s="59"/>
      <c r="H49" s="59"/>
      <c r="I49" s="53"/>
      <c r="J49" s="53"/>
      <c r="K49" s="53"/>
    </row>
    <row r="50" spans="1:11" s="4" customFormat="1" ht="12.75">
      <c r="A50" s="61"/>
      <c r="B50" s="59"/>
      <c r="C50" s="59"/>
      <c r="D50" s="59"/>
      <c r="E50" s="59"/>
      <c r="F50" s="59"/>
      <c r="G50" s="59"/>
      <c r="H50" s="60"/>
      <c r="I50" s="51"/>
      <c r="J50" s="51"/>
      <c r="K50" s="53"/>
    </row>
    <row r="51" spans="1:11" s="4" customFormat="1" ht="12.75">
      <c r="A51" s="59"/>
      <c r="B51" s="59"/>
      <c r="C51" s="59"/>
      <c r="D51" s="59"/>
      <c r="E51" s="59"/>
      <c r="F51" s="59"/>
      <c r="G51" s="59"/>
      <c r="H51" s="59"/>
      <c r="I51" s="53"/>
      <c r="J51" s="53"/>
      <c r="K51" s="53"/>
    </row>
    <row r="52" spans="1:11" s="4" customFormat="1" ht="12.75">
      <c r="A52" s="59"/>
      <c r="B52" s="59"/>
      <c r="C52" s="59"/>
      <c r="D52" s="59"/>
      <c r="E52" s="59"/>
      <c r="F52" s="59"/>
      <c r="G52" s="59"/>
      <c r="H52" s="59"/>
      <c r="I52" s="53"/>
      <c r="J52" s="53"/>
      <c r="K52" s="53"/>
    </row>
    <row r="53" spans="1:11" s="4" customFormat="1" ht="12.75">
      <c r="A53" s="165"/>
      <c r="B53" s="165"/>
      <c r="C53" s="165"/>
      <c r="D53" s="165"/>
      <c r="E53" s="165"/>
      <c r="F53" s="165"/>
      <c r="G53" s="165"/>
      <c r="H53" s="165"/>
      <c r="I53" s="53"/>
      <c r="J53" s="53"/>
      <c r="K53" s="53"/>
    </row>
    <row r="54" spans="1:11" s="4" customFormat="1" ht="12.75">
      <c r="A54" s="165"/>
      <c r="B54" s="165"/>
      <c r="C54" s="165"/>
      <c r="D54" s="165"/>
      <c r="E54" s="165"/>
      <c r="F54" s="165"/>
      <c r="G54" s="165"/>
      <c r="H54" s="165"/>
      <c r="I54" s="53"/>
      <c r="J54" s="53"/>
      <c r="K54" s="53"/>
    </row>
    <row r="55" spans="1:11" s="4" customFormat="1" ht="12.75">
      <c r="A55" s="59"/>
      <c r="B55" s="59"/>
      <c r="C55" s="59"/>
      <c r="D55" s="59"/>
      <c r="E55" s="59"/>
      <c r="F55" s="59"/>
      <c r="G55" s="59"/>
      <c r="H55" s="59"/>
      <c r="I55" s="53"/>
      <c r="J55" s="53"/>
      <c r="K55" s="53"/>
    </row>
    <row r="56" spans="1:11" s="4" customFormat="1" ht="12.75">
      <c r="A56" s="59"/>
      <c r="B56" s="59"/>
      <c r="C56" s="59"/>
      <c r="D56" s="59"/>
      <c r="E56" s="59"/>
      <c r="F56" s="59"/>
      <c r="G56" s="59"/>
      <c r="H56" s="59"/>
      <c r="I56" s="53"/>
      <c r="J56" s="53"/>
      <c r="K56" s="53"/>
    </row>
    <row r="57" spans="1:11" s="4" customFormat="1" ht="12.75">
      <c r="A57" s="59"/>
      <c r="B57" s="59"/>
      <c r="C57" s="59"/>
      <c r="D57" s="59"/>
      <c r="E57" s="59"/>
      <c r="F57" s="59"/>
      <c r="G57" s="59"/>
      <c r="H57" s="60"/>
      <c r="I57" s="51"/>
      <c r="J57" s="51"/>
      <c r="K57" s="53"/>
    </row>
    <row r="58" spans="1:11" s="4" customFormat="1" ht="12.75">
      <c r="A58" s="59"/>
      <c r="B58" s="59"/>
      <c r="C58" s="59"/>
      <c r="D58" s="59"/>
      <c r="E58" s="59"/>
      <c r="F58" s="59"/>
      <c r="G58" s="59"/>
      <c r="H58" s="60"/>
      <c r="I58" s="51"/>
      <c r="J58" s="51"/>
      <c r="K58" s="53"/>
    </row>
    <row r="59" spans="1:11" s="4" customFormat="1" ht="12.75">
      <c r="A59" s="59"/>
      <c r="B59" s="59"/>
      <c r="C59" s="59"/>
      <c r="D59" s="59"/>
      <c r="E59" s="59"/>
      <c r="F59" s="59"/>
      <c r="G59" s="59"/>
      <c r="H59" s="59"/>
      <c r="I59" s="53"/>
      <c r="J59" s="53"/>
      <c r="K59" s="53"/>
    </row>
    <row r="60" spans="1:11" s="4" customFormat="1" ht="12.75">
      <c r="A60" s="59"/>
      <c r="B60" s="59"/>
      <c r="C60" s="59"/>
      <c r="D60" s="59"/>
      <c r="E60" s="59"/>
      <c r="F60" s="59"/>
      <c r="G60" s="59"/>
      <c r="H60" s="59"/>
      <c r="I60" s="53"/>
      <c r="J60" s="53"/>
      <c r="K60" s="53"/>
    </row>
    <row r="61" spans="1:11" s="4" customFormat="1" ht="12.75">
      <c r="A61" s="59"/>
      <c r="B61" s="59"/>
      <c r="C61" s="59"/>
      <c r="D61" s="59"/>
      <c r="E61" s="59"/>
      <c r="F61" s="59"/>
      <c r="G61" s="59"/>
      <c r="H61" s="59"/>
      <c r="I61" s="53"/>
      <c r="J61" s="53"/>
      <c r="K61" s="53"/>
    </row>
    <row r="62" spans="1:11" s="4" customFormat="1" ht="12.75">
      <c r="A62" s="59"/>
      <c r="B62" s="59"/>
      <c r="C62" s="59"/>
      <c r="D62" s="59"/>
      <c r="E62" s="59"/>
      <c r="F62" s="59"/>
      <c r="G62" s="59"/>
      <c r="H62" s="59"/>
      <c r="I62" s="53"/>
      <c r="J62" s="53"/>
      <c r="K62" s="53"/>
    </row>
    <row r="63" spans="1:11" s="4" customFormat="1" ht="12.75">
      <c r="A63" s="59"/>
      <c r="B63" s="59"/>
      <c r="C63" s="59"/>
      <c r="D63" s="59"/>
      <c r="E63" s="59"/>
      <c r="F63" s="59"/>
      <c r="G63" s="59"/>
      <c r="H63" s="59"/>
      <c r="I63" s="53"/>
      <c r="J63" s="53"/>
      <c r="K63" s="53"/>
    </row>
    <row r="64" spans="1:11" ht="12.75">
      <c r="A64" s="59"/>
      <c r="B64" s="59"/>
      <c r="C64" s="59"/>
      <c r="D64" s="59"/>
      <c r="E64" s="59"/>
      <c r="F64" s="59"/>
      <c r="G64" s="59"/>
      <c r="H64" s="59"/>
      <c r="I64" s="53"/>
      <c r="J64" s="53"/>
      <c r="K64" s="53"/>
    </row>
    <row r="65" spans="1:11" ht="12.75">
      <c r="A65" s="59"/>
      <c r="B65" s="59"/>
      <c r="C65" s="59"/>
      <c r="D65" s="59"/>
      <c r="E65" s="59"/>
      <c r="F65" s="59"/>
      <c r="G65" s="59"/>
      <c r="H65" s="59"/>
      <c r="I65" s="53"/>
      <c r="J65" s="53"/>
      <c r="K65" s="53"/>
    </row>
    <row r="66" spans="1:11" ht="12.75">
      <c r="A66" s="59"/>
      <c r="B66" s="59"/>
      <c r="C66" s="59"/>
      <c r="D66" s="59"/>
      <c r="E66" s="59"/>
      <c r="F66" s="59"/>
      <c r="G66" s="59"/>
      <c r="H66" s="59"/>
      <c r="I66" s="53"/>
      <c r="J66" s="53"/>
      <c r="K66" s="53"/>
    </row>
    <row r="67" spans="1:11" ht="12.75">
      <c r="A67" s="59"/>
      <c r="B67" s="59"/>
      <c r="C67" s="59"/>
      <c r="D67" s="59"/>
      <c r="E67" s="59"/>
      <c r="F67" s="59"/>
      <c r="G67" s="59"/>
      <c r="H67" s="59"/>
      <c r="I67" s="53"/>
      <c r="J67" s="53"/>
      <c r="K67" s="53"/>
    </row>
    <row r="68" spans="1:11" ht="12.75">
      <c r="A68" s="59"/>
      <c r="B68" s="59"/>
      <c r="C68" s="59"/>
      <c r="D68" s="59"/>
      <c r="E68" s="59"/>
      <c r="F68" s="59"/>
      <c r="G68" s="59"/>
      <c r="H68" s="59"/>
      <c r="I68" s="53"/>
      <c r="J68" s="53"/>
      <c r="K68" s="53"/>
    </row>
    <row r="69" spans="1:11" ht="12.75">
      <c r="A69" s="59"/>
      <c r="B69" s="59"/>
      <c r="C69" s="59"/>
      <c r="D69" s="59"/>
      <c r="E69" s="59"/>
      <c r="F69" s="59"/>
      <c r="G69" s="59"/>
      <c r="H69" s="59"/>
      <c r="I69" s="53"/>
      <c r="J69" s="53"/>
      <c r="K69" s="53"/>
    </row>
    <row r="70" spans="1:11" ht="12.75">
      <c r="A70" s="59"/>
      <c r="B70" s="59"/>
      <c r="C70" s="59"/>
      <c r="D70" s="59"/>
      <c r="E70" s="59"/>
      <c r="F70" s="59"/>
      <c r="G70" s="59"/>
      <c r="H70" s="59"/>
      <c r="I70" s="53"/>
      <c r="J70" s="53"/>
      <c r="K70" s="53"/>
    </row>
    <row r="71" spans="1:11" ht="12.75">
      <c r="A71" s="59"/>
      <c r="B71" s="59"/>
      <c r="C71" s="59"/>
      <c r="D71" s="59"/>
      <c r="E71" s="59"/>
      <c r="F71" s="59"/>
      <c r="G71" s="59"/>
      <c r="H71" s="59"/>
      <c r="I71" s="53"/>
      <c r="J71" s="53"/>
      <c r="K71" s="53"/>
    </row>
    <row r="72" spans="1:11" ht="12.75">
      <c r="A72" s="59"/>
      <c r="B72" s="59"/>
      <c r="C72" s="59"/>
      <c r="D72" s="59"/>
      <c r="E72" s="59"/>
      <c r="F72" s="59"/>
      <c r="G72" s="59"/>
      <c r="H72" s="59"/>
      <c r="I72" s="53"/>
      <c r="J72" s="53"/>
      <c r="K72" s="53"/>
    </row>
    <row r="73" spans="1:11" ht="12.75">
      <c r="A73" s="59"/>
      <c r="B73" s="59"/>
      <c r="C73" s="59"/>
      <c r="D73" s="59"/>
      <c r="E73" s="59"/>
      <c r="F73" s="59"/>
      <c r="G73" s="59"/>
      <c r="H73" s="59"/>
      <c r="I73" s="53"/>
      <c r="J73" s="53"/>
      <c r="K73" s="53"/>
    </row>
    <row r="74" spans="1:11" ht="12.75">
      <c r="A74" s="59"/>
      <c r="B74" s="59"/>
      <c r="C74" s="59"/>
      <c r="D74" s="59"/>
      <c r="E74" s="59"/>
      <c r="F74" s="59"/>
      <c r="G74" s="59"/>
      <c r="H74" s="59"/>
      <c r="I74" s="53"/>
      <c r="J74" s="53"/>
      <c r="K74" s="53"/>
    </row>
    <row r="75" spans="1:11" ht="12.75">
      <c r="A75" s="59"/>
      <c r="B75" s="59"/>
      <c r="C75" s="59"/>
      <c r="D75" s="59"/>
      <c r="E75" s="59"/>
      <c r="F75" s="59"/>
      <c r="G75" s="59"/>
      <c r="H75" s="59"/>
      <c r="I75" s="53"/>
      <c r="J75" s="53"/>
      <c r="K75" s="53"/>
    </row>
    <row r="76" spans="1:11" ht="12.75">
      <c r="A76" s="59"/>
      <c r="B76" s="59"/>
      <c r="C76" s="59"/>
      <c r="D76" s="59"/>
      <c r="E76" s="59"/>
      <c r="F76" s="59"/>
      <c r="G76" s="59"/>
      <c r="H76" s="59"/>
      <c r="I76" s="53"/>
      <c r="J76" s="53"/>
      <c r="K76" s="53"/>
    </row>
    <row r="77" spans="1:11" ht="12.75">
      <c r="A77" s="59"/>
      <c r="B77" s="59"/>
      <c r="C77" s="59"/>
      <c r="D77" s="59"/>
      <c r="E77" s="59"/>
      <c r="F77" s="59"/>
      <c r="G77" s="59"/>
      <c r="H77" s="59"/>
      <c r="I77" s="53"/>
      <c r="J77" s="53"/>
      <c r="K77" s="53"/>
    </row>
    <row r="78" spans="1:11" ht="12.75">
      <c r="A78" s="59"/>
      <c r="B78" s="59"/>
      <c r="C78" s="59"/>
      <c r="D78" s="59"/>
      <c r="E78" s="59"/>
      <c r="F78" s="59"/>
      <c r="G78" s="59"/>
      <c r="H78" s="59"/>
      <c r="I78" s="53"/>
      <c r="J78" s="53"/>
      <c r="K78" s="53"/>
    </row>
    <row r="79" spans="1:11" ht="12.75">
      <c r="A79" s="59"/>
      <c r="B79" s="59"/>
      <c r="C79" s="59"/>
      <c r="D79" s="59"/>
      <c r="E79" s="59"/>
      <c r="F79" s="59"/>
      <c r="G79" s="59"/>
      <c r="H79" s="59"/>
      <c r="I79" s="53"/>
      <c r="J79" s="53"/>
      <c r="K79" s="53"/>
    </row>
    <row r="80" spans="1:11" ht="12.75">
      <c r="A80" s="59"/>
      <c r="B80" s="59"/>
      <c r="C80" s="59"/>
      <c r="D80" s="59"/>
      <c r="E80" s="59"/>
      <c r="F80" s="59"/>
      <c r="G80" s="59"/>
      <c r="H80" s="59"/>
      <c r="I80" s="53"/>
      <c r="J80" s="53"/>
      <c r="K80" s="53"/>
    </row>
    <row r="81" spans="1:11" ht="12.75">
      <c r="A81" s="59"/>
      <c r="B81" s="59"/>
      <c r="C81" s="59"/>
      <c r="D81" s="59"/>
      <c r="E81" s="59"/>
      <c r="F81" s="59"/>
      <c r="G81" s="59"/>
      <c r="H81" s="59"/>
      <c r="I81" s="53"/>
      <c r="J81" s="53"/>
      <c r="K81" s="53"/>
    </row>
    <row r="82" spans="1:11" ht="12.75">
      <c r="A82" s="59"/>
      <c r="B82" s="59"/>
      <c r="C82" s="59"/>
      <c r="D82" s="59"/>
      <c r="E82" s="59"/>
      <c r="F82" s="59"/>
      <c r="G82" s="59"/>
      <c r="H82" s="59"/>
      <c r="I82" s="53"/>
      <c r="J82" s="53"/>
      <c r="K82" s="53"/>
    </row>
    <row r="83" spans="1:8" ht="12.75">
      <c r="A83" s="59"/>
      <c r="B83" s="59"/>
      <c r="C83" s="59"/>
      <c r="D83" s="59"/>
      <c r="E83" s="59"/>
      <c r="F83" s="59"/>
      <c r="G83" s="59"/>
      <c r="H83" s="59"/>
    </row>
    <row r="84" spans="1:8" ht="12.75">
      <c r="A84" s="59"/>
      <c r="B84" s="59"/>
      <c r="C84" s="59"/>
      <c r="D84" s="59"/>
      <c r="E84" s="59"/>
      <c r="F84" s="59"/>
      <c r="G84" s="59"/>
      <c r="H84" s="59"/>
    </row>
    <row r="85" spans="1:8" ht="12.75">
      <c r="A85" s="59"/>
      <c r="B85" s="59"/>
      <c r="C85" s="59"/>
      <c r="D85" s="59"/>
      <c r="E85" s="59"/>
      <c r="F85" s="59"/>
      <c r="G85" s="59"/>
      <c r="H85" s="59"/>
    </row>
    <row r="86" spans="1:8" ht="12.75">
      <c r="A86" s="59"/>
      <c r="B86" s="59"/>
      <c r="C86" s="59"/>
      <c r="D86" s="59"/>
      <c r="E86" s="59"/>
      <c r="F86" s="59"/>
      <c r="G86" s="59"/>
      <c r="H86" s="59"/>
    </row>
    <row r="87" spans="1:8" ht="12.75">
      <c r="A87" s="59"/>
      <c r="B87" s="59"/>
      <c r="C87" s="59"/>
      <c r="D87" s="59"/>
      <c r="E87" s="59"/>
      <c r="F87" s="59"/>
      <c r="G87" s="59"/>
      <c r="H87" s="59"/>
    </row>
    <row r="88" spans="1:8" ht="12.75">
      <c r="A88" s="59"/>
      <c r="B88" s="59"/>
      <c r="C88" s="59"/>
      <c r="D88" s="59"/>
      <c r="E88" s="59"/>
      <c r="F88" s="59"/>
      <c r="G88" s="59"/>
      <c r="H88" s="59"/>
    </row>
    <row r="89" spans="1:8" ht="12.75">
      <c r="A89" s="59"/>
      <c r="B89" s="59"/>
      <c r="C89" s="59"/>
      <c r="D89" s="59"/>
      <c r="E89" s="59"/>
      <c r="F89" s="59"/>
      <c r="G89" s="59"/>
      <c r="H89" s="59"/>
    </row>
    <row r="90" spans="1:8" ht="12.75">
      <c r="A90" s="59"/>
      <c r="B90" s="59"/>
      <c r="C90" s="59"/>
      <c r="D90" s="59"/>
      <c r="E90" s="59"/>
      <c r="F90" s="59"/>
      <c r="G90" s="59"/>
      <c r="H90" s="59"/>
    </row>
    <row r="91" spans="1:8" ht="12.75">
      <c r="A91" s="59"/>
      <c r="B91" s="59"/>
      <c r="C91" s="59"/>
      <c r="D91" s="59"/>
      <c r="E91" s="59"/>
      <c r="F91" s="59"/>
      <c r="G91" s="59"/>
      <c r="H91" s="59"/>
    </row>
    <row r="92" spans="1:8" ht="12.75">
      <c r="A92" s="59"/>
      <c r="B92" s="59"/>
      <c r="C92" s="59"/>
      <c r="D92" s="59"/>
      <c r="E92" s="59"/>
      <c r="F92" s="59"/>
      <c r="G92" s="59"/>
      <c r="H92" s="59"/>
    </row>
    <row r="93" spans="1:8" ht="12.75">
      <c r="A93" s="59"/>
      <c r="B93" s="59"/>
      <c r="C93" s="59"/>
      <c r="D93" s="59"/>
      <c r="E93" s="59"/>
      <c r="F93" s="59"/>
      <c r="G93" s="59"/>
      <c r="H93" s="59"/>
    </row>
    <row r="94" spans="1:8" ht="12.75">
      <c r="A94" s="59"/>
      <c r="B94" s="59"/>
      <c r="C94" s="59"/>
      <c r="D94" s="59"/>
      <c r="E94" s="59"/>
      <c r="F94" s="59"/>
      <c r="G94" s="59"/>
      <c r="H94" s="59"/>
    </row>
    <row r="95" spans="1:8" ht="12.75">
      <c r="A95" s="59"/>
      <c r="B95" s="59"/>
      <c r="C95" s="59"/>
      <c r="D95" s="59"/>
      <c r="E95" s="59"/>
      <c r="F95" s="59"/>
      <c r="G95" s="59"/>
      <c r="H95" s="59"/>
    </row>
    <row r="96" spans="1:8" ht="12.75">
      <c r="A96" s="59"/>
      <c r="B96" s="59"/>
      <c r="C96" s="59"/>
      <c r="D96" s="59"/>
      <c r="E96" s="59"/>
      <c r="F96" s="59"/>
      <c r="G96" s="59"/>
      <c r="H96" s="59"/>
    </row>
    <row r="97" spans="1:8" ht="12.75">
      <c r="A97" s="59"/>
      <c r="B97" s="59"/>
      <c r="C97" s="59"/>
      <c r="D97" s="59"/>
      <c r="E97" s="59"/>
      <c r="F97" s="59"/>
      <c r="G97" s="59"/>
      <c r="H97" s="59"/>
    </row>
    <row r="98" spans="1:8" ht="12.75">
      <c r="A98" s="59"/>
      <c r="B98" s="59"/>
      <c r="C98" s="59"/>
      <c r="D98" s="59"/>
      <c r="E98" s="59"/>
      <c r="F98" s="59"/>
      <c r="G98" s="59"/>
      <c r="H98" s="59"/>
    </row>
    <row r="99" spans="1:8" ht="12.75">
      <c r="A99" s="59"/>
      <c r="B99" s="59"/>
      <c r="C99" s="59"/>
      <c r="D99" s="59"/>
      <c r="E99" s="59"/>
      <c r="F99" s="59"/>
      <c r="G99" s="59"/>
      <c r="H99" s="59"/>
    </row>
    <row r="100" spans="1:8" ht="12.75">
      <c r="A100" s="59"/>
      <c r="B100" s="59"/>
      <c r="C100" s="59"/>
      <c r="D100" s="59"/>
      <c r="E100" s="59"/>
      <c r="F100" s="59"/>
      <c r="G100" s="59"/>
      <c r="H100" s="59"/>
    </row>
    <row r="101" spans="1:8" ht="12.75">
      <c r="A101" s="59"/>
      <c r="B101" s="59"/>
      <c r="C101" s="59"/>
      <c r="D101" s="59"/>
      <c r="E101" s="59"/>
      <c r="F101" s="59"/>
      <c r="G101" s="59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59"/>
      <c r="B103" s="59"/>
      <c r="C103" s="59"/>
      <c r="D103" s="59"/>
      <c r="E103" s="59"/>
      <c r="F103" s="59"/>
      <c r="G103" s="59"/>
      <c r="H103" s="59"/>
    </row>
    <row r="104" spans="1:8" ht="12.75">
      <c r="A104" s="59"/>
      <c r="B104" s="59"/>
      <c r="C104" s="59"/>
      <c r="D104" s="59"/>
      <c r="E104" s="59"/>
      <c r="F104" s="59"/>
      <c r="G104" s="59"/>
      <c r="H104" s="59"/>
    </row>
    <row r="105" spans="1:8" ht="12.75">
      <c r="A105" s="59"/>
      <c r="B105" s="59"/>
      <c r="C105" s="59"/>
      <c r="D105" s="59"/>
      <c r="E105" s="59"/>
      <c r="F105" s="59"/>
      <c r="G105" s="59"/>
      <c r="H105" s="59"/>
    </row>
    <row r="106" spans="1:8" ht="12.75">
      <c r="A106" s="59"/>
      <c r="B106" s="59"/>
      <c r="C106" s="59"/>
      <c r="D106" s="59"/>
      <c r="E106" s="59"/>
      <c r="F106" s="59"/>
      <c r="G106" s="59"/>
      <c r="H106" s="59"/>
    </row>
    <row r="107" spans="1:8" ht="12.75">
      <c r="A107" s="59"/>
      <c r="B107" s="59"/>
      <c r="C107" s="59"/>
      <c r="D107" s="59"/>
      <c r="E107" s="59"/>
      <c r="F107" s="59"/>
      <c r="G107" s="59"/>
      <c r="H107" s="59"/>
    </row>
    <row r="108" spans="1:8" ht="12.75">
      <c r="A108" s="59"/>
      <c r="B108" s="59"/>
      <c r="C108" s="59"/>
      <c r="D108" s="59"/>
      <c r="E108" s="59"/>
      <c r="F108" s="59"/>
      <c r="G108" s="59"/>
      <c r="H108" s="59"/>
    </row>
    <row r="109" spans="1:8" ht="12.75">
      <c r="A109" s="59"/>
      <c r="B109" s="59"/>
      <c r="C109" s="59"/>
      <c r="D109" s="59"/>
      <c r="E109" s="59"/>
      <c r="F109" s="59"/>
      <c r="G109" s="59"/>
      <c r="H109" s="59"/>
    </row>
    <row r="110" spans="1:8" ht="12.75">
      <c r="A110" s="59"/>
      <c r="B110" s="59"/>
      <c r="C110" s="59"/>
      <c r="D110" s="59"/>
      <c r="E110" s="59"/>
      <c r="F110" s="59"/>
      <c r="G110" s="59"/>
      <c r="H110" s="59"/>
    </row>
    <row r="111" spans="1:8" ht="12.75">
      <c r="A111" s="59"/>
      <c r="B111" s="59"/>
      <c r="C111" s="59"/>
      <c r="D111" s="59"/>
      <c r="E111" s="59"/>
      <c r="F111" s="59"/>
      <c r="G111" s="59"/>
      <c r="H111" s="59"/>
    </row>
    <row r="112" spans="1:8" ht="12.75">
      <c r="A112" s="59"/>
      <c r="B112" s="59"/>
      <c r="C112" s="59"/>
      <c r="D112" s="59"/>
      <c r="E112" s="59"/>
      <c r="F112" s="59"/>
      <c r="G112" s="59"/>
      <c r="H112" s="59"/>
    </row>
    <row r="113" spans="1:8" ht="12.75">
      <c r="A113" s="59"/>
      <c r="B113" s="59"/>
      <c r="C113" s="59"/>
      <c r="D113" s="59"/>
      <c r="E113" s="59"/>
      <c r="F113" s="59"/>
      <c r="G113" s="59"/>
      <c r="H113" s="59"/>
    </row>
    <row r="114" spans="1:8" ht="12.75">
      <c r="A114" s="59"/>
      <c r="B114" s="59"/>
      <c r="C114" s="59"/>
      <c r="D114" s="59"/>
      <c r="E114" s="59"/>
      <c r="F114" s="59"/>
      <c r="G114" s="59"/>
      <c r="H114" s="59"/>
    </row>
    <row r="115" spans="1:8" ht="12.75">
      <c r="A115" s="59"/>
      <c r="B115" s="59"/>
      <c r="C115" s="59"/>
      <c r="D115" s="59"/>
      <c r="E115" s="59"/>
      <c r="F115" s="59"/>
      <c r="G115" s="59"/>
      <c r="H115" s="59"/>
    </row>
    <row r="116" spans="1:8" ht="12.75">
      <c r="A116" s="59"/>
      <c r="B116" s="59"/>
      <c r="C116" s="59"/>
      <c r="D116" s="59"/>
      <c r="E116" s="59"/>
      <c r="F116" s="59"/>
      <c r="G116" s="59"/>
      <c r="H116" s="59"/>
    </row>
    <row r="117" spans="1:8" ht="12.75">
      <c r="A117" s="59"/>
      <c r="B117" s="59"/>
      <c r="C117" s="59"/>
      <c r="D117" s="59"/>
      <c r="E117" s="59"/>
      <c r="F117" s="59"/>
      <c r="G117" s="59"/>
      <c r="H117" s="59"/>
    </row>
    <row r="118" spans="1:8" ht="12.75">
      <c r="A118" s="59"/>
      <c r="B118" s="59"/>
      <c r="C118" s="59"/>
      <c r="D118" s="59"/>
      <c r="E118" s="59"/>
      <c r="F118" s="59"/>
      <c r="G118" s="59"/>
      <c r="H118" s="59"/>
    </row>
    <row r="119" spans="1:8" ht="12.75">
      <c r="A119" s="59"/>
      <c r="B119" s="59"/>
      <c r="C119" s="59"/>
      <c r="D119" s="59"/>
      <c r="E119" s="59"/>
      <c r="F119" s="59"/>
      <c r="G119" s="59"/>
      <c r="H119" s="59"/>
    </row>
    <row r="120" spans="1:8" ht="12.75">
      <c r="A120" s="59"/>
      <c r="B120" s="59"/>
      <c r="C120" s="59"/>
      <c r="D120" s="59"/>
      <c r="E120" s="59"/>
      <c r="F120" s="59"/>
      <c r="G120" s="59"/>
      <c r="H120" s="59"/>
    </row>
    <row r="121" spans="1:8" ht="12.75">
      <c r="A121" s="59"/>
      <c r="B121" s="59"/>
      <c r="C121" s="59"/>
      <c r="D121" s="59"/>
      <c r="E121" s="59"/>
      <c r="F121" s="59"/>
      <c r="G121" s="59"/>
      <c r="H121" s="59"/>
    </row>
    <row r="122" spans="1:8" ht="12.75">
      <c r="A122" s="59"/>
      <c r="B122" s="59"/>
      <c r="C122" s="59"/>
      <c r="D122" s="59"/>
      <c r="E122" s="59"/>
      <c r="F122" s="59"/>
      <c r="G122" s="59"/>
      <c r="H122" s="59"/>
    </row>
    <row r="123" spans="1:8" ht="12.75">
      <c r="A123" s="59"/>
      <c r="B123" s="59"/>
      <c r="C123" s="59"/>
      <c r="D123" s="59"/>
      <c r="E123" s="59"/>
      <c r="F123" s="59"/>
      <c r="G123" s="59"/>
      <c r="H123" s="59"/>
    </row>
    <row r="124" spans="1:8" ht="12.75">
      <c r="A124" s="59"/>
      <c r="B124" s="59"/>
      <c r="C124" s="59"/>
      <c r="D124" s="59"/>
      <c r="E124" s="59"/>
      <c r="F124" s="59"/>
      <c r="G124" s="59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59"/>
      <c r="B126" s="59"/>
      <c r="C126" s="59"/>
      <c r="D126" s="59"/>
      <c r="E126" s="59"/>
      <c r="F126" s="59"/>
      <c r="G126" s="59"/>
      <c r="H126" s="59"/>
    </row>
    <row r="127" spans="1:8" ht="12.75">
      <c r="A127" s="59"/>
      <c r="B127" s="59"/>
      <c r="C127" s="59"/>
      <c r="D127" s="59"/>
      <c r="E127" s="59"/>
      <c r="F127" s="59"/>
      <c r="G127" s="59"/>
      <c r="H127" s="59"/>
    </row>
    <row r="128" spans="1:8" ht="12.75">
      <c r="A128" s="59"/>
      <c r="B128" s="59"/>
      <c r="C128" s="59"/>
      <c r="D128" s="59"/>
      <c r="E128" s="59"/>
      <c r="F128" s="59"/>
      <c r="G128" s="59"/>
      <c r="H128" s="59"/>
    </row>
    <row r="129" spans="1:8" ht="12.75">
      <c r="A129" s="59"/>
      <c r="B129" s="59"/>
      <c r="C129" s="59"/>
      <c r="D129" s="59"/>
      <c r="E129" s="59"/>
      <c r="F129" s="59"/>
      <c r="G129" s="59"/>
      <c r="H129" s="59"/>
    </row>
    <row r="130" spans="1:8" ht="12.75">
      <c r="A130" s="59"/>
      <c r="B130" s="59"/>
      <c r="C130" s="59"/>
      <c r="D130" s="59"/>
      <c r="E130" s="59"/>
      <c r="F130" s="59"/>
      <c r="G130" s="59"/>
      <c r="H130" s="59"/>
    </row>
    <row r="131" spans="1:8" ht="12.75">
      <c r="A131" s="59"/>
      <c r="B131" s="59"/>
      <c r="C131" s="59"/>
      <c r="D131" s="59"/>
      <c r="E131" s="59"/>
      <c r="F131" s="59"/>
      <c r="G131" s="59"/>
      <c r="H131" s="59"/>
    </row>
    <row r="132" spans="1:8" ht="12.75">
      <c r="A132" s="59"/>
      <c r="B132" s="59"/>
      <c r="C132" s="59"/>
      <c r="D132" s="59"/>
      <c r="E132" s="59"/>
      <c r="F132" s="59"/>
      <c r="G132" s="59"/>
      <c r="H132" s="59"/>
    </row>
    <row r="133" spans="1:8" ht="12.75">
      <c r="A133" s="59"/>
      <c r="B133" s="59"/>
      <c r="C133" s="59"/>
      <c r="D133" s="59"/>
      <c r="E133" s="59"/>
      <c r="F133" s="59"/>
      <c r="G133" s="59"/>
      <c r="H133" s="59"/>
    </row>
    <row r="134" spans="1:8" ht="12.75">
      <c r="A134" s="59"/>
      <c r="B134" s="59"/>
      <c r="C134" s="59"/>
      <c r="D134" s="59"/>
      <c r="E134" s="59"/>
      <c r="F134" s="59"/>
      <c r="G134" s="59"/>
      <c r="H134" s="59"/>
    </row>
    <row r="135" spans="1:8" ht="12.75">
      <c r="A135" s="59"/>
      <c r="B135" s="59"/>
      <c r="C135" s="59"/>
      <c r="D135" s="59"/>
      <c r="E135" s="59"/>
      <c r="F135" s="59"/>
      <c r="G135" s="59"/>
      <c r="H135" s="59"/>
    </row>
    <row r="136" spans="1:8" ht="12.75">
      <c r="A136" s="59"/>
      <c r="B136" s="59"/>
      <c r="C136" s="59"/>
      <c r="D136" s="59"/>
      <c r="E136" s="59"/>
      <c r="F136" s="59"/>
      <c r="G136" s="59"/>
      <c r="H136" s="59"/>
    </row>
    <row r="137" spans="1:8" ht="12.75">
      <c r="A137" s="59"/>
      <c r="B137" s="59"/>
      <c r="C137" s="59"/>
      <c r="D137" s="59"/>
      <c r="E137" s="59"/>
      <c r="F137" s="59"/>
      <c r="G137" s="59"/>
      <c r="H137" s="59"/>
    </row>
    <row r="138" spans="1:8" ht="12.75">
      <c r="A138" s="59"/>
      <c r="B138" s="59"/>
      <c r="C138" s="59"/>
      <c r="D138" s="59"/>
      <c r="E138" s="59"/>
      <c r="F138" s="59"/>
      <c r="G138" s="59"/>
      <c r="H138" s="59"/>
    </row>
    <row r="139" spans="1:8" ht="12.75">
      <c r="A139" s="59"/>
      <c r="B139" s="59"/>
      <c r="C139" s="59"/>
      <c r="D139" s="59"/>
      <c r="E139" s="59"/>
      <c r="F139" s="59"/>
      <c r="G139" s="59"/>
      <c r="H139" s="59"/>
    </row>
    <row r="140" spans="1:8" ht="12.75">
      <c r="A140" s="59"/>
      <c r="B140" s="59"/>
      <c r="C140" s="59"/>
      <c r="D140" s="59"/>
      <c r="E140" s="59"/>
      <c r="F140" s="59"/>
      <c r="G140" s="59"/>
      <c r="H140" s="59"/>
    </row>
    <row r="141" spans="1:8" ht="12.75">
      <c r="A141" s="59"/>
      <c r="B141" s="59"/>
      <c r="C141" s="59"/>
      <c r="D141" s="59"/>
      <c r="E141" s="59"/>
      <c r="F141" s="59"/>
      <c r="G141" s="59"/>
      <c r="H141" s="59"/>
    </row>
    <row r="142" spans="1:8" ht="12.75">
      <c r="A142" s="59"/>
      <c r="B142" s="59"/>
      <c r="C142" s="59"/>
      <c r="D142" s="59"/>
      <c r="E142" s="59"/>
      <c r="F142" s="59"/>
      <c r="G142" s="59"/>
      <c r="H142" s="59"/>
    </row>
    <row r="143" spans="1:8" ht="12.75">
      <c r="A143" s="59"/>
      <c r="B143" s="59"/>
      <c r="C143" s="59"/>
      <c r="D143" s="59"/>
      <c r="E143" s="59"/>
      <c r="F143" s="59"/>
      <c r="G143" s="59"/>
      <c r="H143" s="59"/>
    </row>
    <row r="144" spans="1:8" ht="12.75">
      <c r="A144" s="59"/>
      <c r="B144" s="59"/>
      <c r="C144" s="59"/>
      <c r="D144" s="59"/>
      <c r="E144" s="59"/>
      <c r="F144" s="59"/>
      <c r="G144" s="59"/>
      <c r="H144" s="59"/>
    </row>
    <row r="145" spans="1:8" ht="12.75">
      <c r="A145" s="59"/>
      <c r="B145" s="59"/>
      <c r="C145" s="59"/>
      <c r="D145" s="59"/>
      <c r="E145" s="59"/>
      <c r="F145" s="59"/>
      <c r="G145" s="59"/>
      <c r="H145" s="59"/>
    </row>
    <row r="146" spans="1:8" ht="12.75">
      <c r="A146" s="59"/>
      <c r="B146" s="59"/>
      <c r="C146" s="59"/>
      <c r="D146" s="59"/>
      <c r="E146" s="59"/>
      <c r="F146" s="59"/>
      <c r="G146" s="59"/>
      <c r="H146" s="59"/>
    </row>
    <row r="147" spans="1:8" ht="12.75">
      <c r="A147" s="59"/>
      <c r="B147" s="59"/>
      <c r="C147" s="59"/>
      <c r="D147" s="59"/>
      <c r="E147" s="59"/>
      <c r="F147" s="59"/>
      <c r="G147" s="59"/>
      <c r="H147" s="59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2.75">
      <c r="A151" s="59"/>
      <c r="B151" s="59"/>
      <c r="C151" s="59"/>
      <c r="D151" s="59"/>
      <c r="E151" s="59"/>
      <c r="F151" s="59"/>
      <c r="G151" s="59"/>
      <c r="H151" s="59"/>
    </row>
    <row r="152" spans="1:8" ht="12.75">
      <c r="A152" s="59"/>
      <c r="B152" s="59"/>
      <c r="C152" s="59"/>
      <c r="D152" s="59"/>
      <c r="E152" s="59"/>
      <c r="F152" s="59"/>
      <c r="G152" s="59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59"/>
      <c r="B154" s="59"/>
      <c r="C154" s="59"/>
      <c r="D154" s="59"/>
      <c r="E154" s="59"/>
      <c r="F154" s="59"/>
      <c r="G154" s="59"/>
      <c r="H154" s="59"/>
    </row>
    <row r="155" spans="1:8" ht="12.75">
      <c r="A155" s="59"/>
      <c r="B155" s="59"/>
      <c r="C155" s="59"/>
      <c r="D155" s="59"/>
      <c r="E155" s="59"/>
      <c r="F155" s="59"/>
      <c r="G155" s="59"/>
      <c r="H155" s="59"/>
    </row>
    <row r="156" spans="1:8" ht="12.75">
      <c r="A156" s="59"/>
      <c r="B156" s="59"/>
      <c r="C156" s="59"/>
      <c r="D156" s="59"/>
      <c r="E156" s="59"/>
      <c r="F156" s="59"/>
      <c r="G156" s="59"/>
      <c r="H156" s="59"/>
    </row>
    <row r="157" spans="1:8" ht="12.75">
      <c r="A157" s="59"/>
      <c r="B157" s="59"/>
      <c r="C157" s="59"/>
      <c r="D157" s="59"/>
      <c r="E157" s="59"/>
      <c r="F157" s="59"/>
      <c r="G157" s="59"/>
      <c r="H157" s="59"/>
    </row>
    <row r="158" spans="1:8" ht="12.75">
      <c r="A158" s="59"/>
      <c r="B158" s="59"/>
      <c r="C158" s="59"/>
      <c r="D158" s="59"/>
      <c r="E158" s="59"/>
      <c r="F158" s="59"/>
      <c r="G158" s="59"/>
      <c r="H158" s="59"/>
    </row>
    <row r="159" spans="1:8" ht="12.75">
      <c r="A159" s="59"/>
      <c r="B159" s="59"/>
      <c r="C159" s="59"/>
      <c r="D159" s="59"/>
      <c r="E159" s="59"/>
      <c r="F159" s="59"/>
      <c r="G159" s="59"/>
      <c r="H159" s="59"/>
    </row>
    <row r="160" spans="1:8" ht="12.75">
      <c r="A160" s="59"/>
      <c r="B160" s="59"/>
      <c r="C160" s="59"/>
      <c r="D160" s="59"/>
      <c r="E160" s="59"/>
      <c r="F160" s="59"/>
      <c r="G160" s="59"/>
      <c r="H160" s="59"/>
    </row>
    <row r="161" spans="1:8" ht="12.75">
      <c r="A161" s="59"/>
      <c r="B161" s="59"/>
      <c r="C161" s="59"/>
      <c r="D161" s="59"/>
      <c r="E161" s="59"/>
      <c r="F161" s="59"/>
      <c r="G161" s="59"/>
      <c r="H161" s="59"/>
    </row>
    <row r="162" spans="1:8" ht="12.75">
      <c r="A162" s="59"/>
      <c r="B162" s="59"/>
      <c r="C162" s="59"/>
      <c r="D162" s="59"/>
      <c r="E162" s="59"/>
      <c r="F162" s="59"/>
      <c r="G162" s="59"/>
      <c r="H162" s="59"/>
    </row>
    <row r="163" spans="1:8" ht="12.75">
      <c r="A163" s="59"/>
      <c r="B163" s="59"/>
      <c r="C163" s="59"/>
      <c r="D163" s="59"/>
      <c r="E163" s="59"/>
      <c r="F163" s="59"/>
      <c r="G163" s="59"/>
      <c r="H163" s="59"/>
    </row>
    <row r="164" spans="1:8" ht="12.75">
      <c r="A164" s="59"/>
      <c r="B164" s="59"/>
      <c r="C164" s="59"/>
      <c r="D164" s="59"/>
      <c r="E164" s="59"/>
      <c r="F164" s="59"/>
      <c r="G164" s="59"/>
      <c r="H164" s="59"/>
    </row>
    <row r="165" spans="1:8" ht="12.75">
      <c r="A165" s="59"/>
      <c r="B165" s="59"/>
      <c r="C165" s="59"/>
      <c r="D165" s="59"/>
      <c r="E165" s="59"/>
      <c r="F165" s="59"/>
      <c r="G165" s="59"/>
      <c r="H165" s="59"/>
    </row>
    <row r="166" spans="1:8" ht="12.75">
      <c r="A166" s="59"/>
      <c r="B166" s="59"/>
      <c r="C166" s="59"/>
      <c r="D166" s="59"/>
      <c r="E166" s="59"/>
      <c r="F166" s="59"/>
      <c r="G166" s="59"/>
      <c r="H166" s="59"/>
    </row>
    <row r="167" spans="1:8" ht="12.75">
      <c r="A167" s="59"/>
      <c r="B167" s="59"/>
      <c r="C167" s="59"/>
      <c r="D167" s="59"/>
      <c r="E167" s="59"/>
      <c r="F167" s="59"/>
      <c r="G167" s="59"/>
      <c r="H167" s="59"/>
    </row>
    <row r="168" spans="1:8" ht="12.75">
      <c r="A168" s="59"/>
      <c r="B168" s="59"/>
      <c r="C168" s="59"/>
      <c r="D168" s="59"/>
      <c r="E168" s="59"/>
      <c r="F168" s="59"/>
      <c r="G168" s="59"/>
      <c r="H168" s="59"/>
    </row>
    <row r="169" spans="1:8" ht="12.75">
      <c r="A169" s="59"/>
      <c r="B169" s="59"/>
      <c r="C169" s="59"/>
      <c r="D169" s="59"/>
      <c r="E169" s="59"/>
      <c r="F169" s="59"/>
      <c r="G169" s="59"/>
      <c r="H169" s="59"/>
    </row>
    <row r="170" spans="1:8" ht="12.75">
      <c r="A170" s="59"/>
      <c r="B170" s="59"/>
      <c r="C170" s="59"/>
      <c r="D170" s="59"/>
      <c r="E170" s="59"/>
      <c r="F170" s="59"/>
      <c r="G170" s="59"/>
      <c r="H170" s="59"/>
    </row>
    <row r="171" spans="1:8" ht="12.75">
      <c r="A171" s="59"/>
      <c r="B171" s="59"/>
      <c r="C171" s="59"/>
      <c r="D171" s="59"/>
      <c r="E171" s="59"/>
      <c r="F171" s="59"/>
      <c r="G171" s="59"/>
      <c r="H171" s="59"/>
    </row>
    <row r="172" spans="1:8" ht="12.75">
      <c r="A172" s="59"/>
      <c r="B172" s="59"/>
      <c r="C172" s="59"/>
      <c r="D172" s="59"/>
      <c r="E172" s="59"/>
      <c r="F172" s="59"/>
      <c r="G172" s="59"/>
      <c r="H172" s="59"/>
    </row>
    <row r="173" spans="1:8" ht="12.75">
      <c r="A173" s="59"/>
      <c r="B173" s="59"/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8" ht="12.75">
      <c r="A175" s="59"/>
      <c r="B175" s="59"/>
      <c r="C175" s="59"/>
      <c r="D175" s="59"/>
      <c r="E175" s="59"/>
      <c r="F175" s="59"/>
      <c r="G175" s="59"/>
      <c r="H175" s="59"/>
    </row>
    <row r="176" spans="1:8" ht="12.75">
      <c r="A176" s="59"/>
      <c r="B176" s="59"/>
      <c r="C176" s="59"/>
      <c r="D176" s="59"/>
      <c r="E176" s="59"/>
      <c r="F176" s="59"/>
      <c r="G176" s="59"/>
      <c r="H176" s="59"/>
    </row>
    <row r="177" spans="1:8" ht="12.75">
      <c r="A177" s="59"/>
      <c r="B177" s="59"/>
      <c r="C177" s="59"/>
      <c r="D177" s="59"/>
      <c r="E177" s="59"/>
      <c r="F177" s="59"/>
      <c r="G177" s="59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59"/>
      <c r="B179" s="59"/>
      <c r="C179" s="59"/>
      <c r="D179" s="59"/>
      <c r="E179" s="59"/>
      <c r="F179" s="59"/>
      <c r="G179" s="59"/>
      <c r="H179" s="59"/>
    </row>
    <row r="180" spans="1:8" ht="12.75">
      <c r="A180" s="59"/>
      <c r="B180" s="59"/>
      <c r="C180" s="59"/>
      <c r="D180" s="59"/>
      <c r="E180" s="59"/>
      <c r="F180" s="59"/>
      <c r="G180" s="59"/>
      <c r="H180" s="59"/>
    </row>
    <row r="181" spans="1:8" ht="12.75">
      <c r="A181" s="59"/>
      <c r="B181" s="59"/>
      <c r="C181" s="59"/>
      <c r="D181" s="59"/>
      <c r="E181" s="59"/>
      <c r="F181" s="59"/>
      <c r="G181" s="59"/>
      <c r="H181" s="59"/>
    </row>
    <row r="182" spans="1:8" ht="12.75">
      <c r="A182" s="59"/>
      <c r="B182" s="59"/>
      <c r="C182" s="59"/>
      <c r="D182" s="59"/>
      <c r="E182" s="59"/>
      <c r="F182" s="59"/>
      <c r="G182" s="59"/>
      <c r="H182" s="59"/>
    </row>
    <row r="183" spans="1:8" ht="12.75">
      <c r="A183" s="59"/>
      <c r="B183" s="59"/>
      <c r="C183" s="59"/>
      <c r="D183" s="59"/>
      <c r="E183" s="59"/>
      <c r="F183" s="59"/>
      <c r="G183" s="59"/>
      <c r="H183" s="59"/>
    </row>
    <row r="184" spans="1:8" ht="12.75">
      <c r="A184" s="59"/>
      <c r="B184" s="59"/>
      <c r="C184" s="59"/>
      <c r="D184" s="59"/>
      <c r="E184" s="59"/>
      <c r="F184" s="59"/>
      <c r="G184" s="59"/>
      <c r="H184" s="59"/>
    </row>
    <row r="185" spans="1:8" ht="12.75">
      <c r="A185" s="59"/>
      <c r="B185" s="59"/>
      <c r="C185" s="59"/>
      <c r="D185" s="59"/>
      <c r="E185" s="59"/>
      <c r="F185" s="59"/>
      <c r="G185" s="59"/>
      <c r="H185" s="59"/>
    </row>
    <row r="186" spans="1:8" ht="12.75">
      <c r="A186" s="59"/>
      <c r="B186" s="59"/>
      <c r="C186" s="59"/>
      <c r="D186" s="59"/>
      <c r="E186" s="59"/>
      <c r="F186" s="59"/>
      <c r="G186" s="59"/>
      <c r="H186" s="59"/>
    </row>
    <row r="187" spans="1:8" ht="12.75">
      <c r="A187" s="59"/>
      <c r="B187" s="59"/>
      <c r="C187" s="59"/>
      <c r="D187" s="59"/>
      <c r="E187" s="59"/>
      <c r="F187" s="59"/>
      <c r="G187" s="59"/>
      <c r="H187" s="59"/>
    </row>
    <row r="188" spans="1:8" ht="12.75">
      <c r="A188" s="59"/>
      <c r="B188" s="59"/>
      <c r="C188" s="59"/>
      <c r="D188" s="59"/>
      <c r="E188" s="59"/>
      <c r="F188" s="59"/>
      <c r="G188" s="59"/>
      <c r="H188" s="59"/>
    </row>
    <row r="189" spans="1:8" ht="12.75">
      <c r="A189" s="59"/>
      <c r="B189" s="59"/>
      <c r="C189" s="59"/>
      <c r="D189" s="59"/>
      <c r="E189" s="59"/>
      <c r="F189" s="59"/>
      <c r="G189" s="59"/>
      <c r="H189" s="59"/>
    </row>
    <row r="190" spans="1:8" ht="12.75">
      <c r="A190" s="59"/>
      <c r="B190" s="59"/>
      <c r="C190" s="59"/>
      <c r="D190" s="59"/>
      <c r="E190" s="59"/>
      <c r="F190" s="59"/>
      <c r="G190" s="59"/>
      <c r="H190" s="59"/>
    </row>
    <row r="191" spans="1:8" ht="12.75">
      <c r="A191" s="59"/>
      <c r="B191" s="59"/>
      <c r="C191" s="59"/>
      <c r="D191" s="59"/>
      <c r="E191" s="59"/>
      <c r="F191" s="59"/>
      <c r="G191" s="59"/>
      <c r="H191" s="59"/>
    </row>
    <row r="192" spans="1:8" ht="12.75">
      <c r="A192" s="59"/>
      <c r="B192" s="59"/>
      <c r="C192" s="59"/>
      <c r="D192" s="59"/>
      <c r="E192" s="59"/>
      <c r="F192" s="59"/>
      <c r="G192" s="59"/>
      <c r="H192" s="59"/>
    </row>
    <row r="193" spans="1:8" ht="12.75">
      <c r="A193" s="59"/>
      <c r="B193" s="59"/>
      <c r="C193" s="59"/>
      <c r="D193" s="59"/>
      <c r="E193" s="59"/>
      <c r="F193" s="59"/>
      <c r="G193" s="59"/>
      <c r="H193" s="59"/>
    </row>
    <row r="194" spans="1:8" ht="12.75">
      <c r="A194" s="59"/>
      <c r="B194" s="59"/>
      <c r="C194" s="59"/>
      <c r="D194" s="59"/>
      <c r="E194" s="59"/>
      <c r="F194" s="59"/>
      <c r="G194" s="59"/>
      <c r="H194" s="59"/>
    </row>
    <row r="195" spans="1:8" ht="12.75">
      <c r="A195" s="59"/>
      <c r="B195" s="59"/>
      <c r="C195" s="59"/>
      <c r="D195" s="59"/>
      <c r="E195" s="59"/>
      <c r="F195" s="59"/>
      <c r="G195" s="59"/>
      <c r="H195" s="59"/>
    </row>
    <row r="196" spans="1:8" ht="12.75">
      <c r="A196" s="59"/>
      <c r="B196" s="59"/>
      <c r="C196" s="59"/>
      <c r="D196" s="59"/>
      <c r="E196" s="59"/>
      <c r="F196" s="59"/>
      <c r="G196" s="59"/>
      <c r="H196" s="59"/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59"/>
      <c r="B198" s="59"/>
      <c r="C198" s="59"/>
      <c r="D198" s="59"/>
      <c r="E198" s="59"/>
      <c r="F198" s="59"/>
      <c r="G198" s="59"/>
      <c r="H198" s="59"/>
    </row>
    <row r="199" spans="1:8" ht="12.75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</sheetData>
  <sheetProtection/>
  <mergeCells count="7">
    <mergeCell ref="A9:H10"/>
    <mergeCell ref="A19:H19"/>
    <mergeCell ref="A53:H53"/>
    <mergeCell ref="A54:H54"/>
    <mergeCell ref="A38:H38"/>
    <mergeCell ref="A47:H47"/>
    <mergeCell ref="A48:H48"/>
  </mergeCells>
  <printOptions/>
  <pageMargins left="0.5905511811023623" right="0.3937007874015748" top="2.7559055118110236" bottom="0.7874015748031497" header="0" footer="0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5.8515625" style="0" customWidth="1"/>
    <col min="2" max="2" width="15.28125" style="0" customWidth="1"/>
    <col min="3" max="3" width="14.28125" style="0" hidden="1" customWidth="1"/>
    <col min="4" max="4" width="16.421875" style="0" customWidth="1"/>
    <col min="5" max="5" width="15.7109375" style="3" customWidth="1"/>
    <col min="6" max="6" width="14.140625" style="0" customWidth="1"/>
    <col min="7" max="7" width="19.421875" style="0" hidden="1" customWidth="1"/>
    <col min="8" max="8" width="17.00390625" style="0" hidden="1" customWidth="1"/>
    <col min="9" max="9" width="22.28125" style="0" customWidth="1"/>
  </cols>
  <sheetData>
    <row r="1" ht="12.75">
      <c r="A1" t="s">
        <v>100</v>
      </c>
    </row>
    <row r="2" ht="12.75">
      <c r="A2" t="s">
        <v>101</v>
      </c>
    </row>
    <row r="3" ht="12.75">
      <c r="A3">
        <v>2002</v>
      </c>
    </row>
    <row r="5" ht="12.75">
      <c r="A5" t="s">
        <v>102</v>
      </c>
    </row>
    <row r="6" ht="12.75">
      <c r="A6" t="s">
        <v>103</v>
      </c>
    </row>
    <row r="8" spans="1:7" ht="12.75">
      <c r="A8" s="166" t="s">
        <v>104</v>
      </c>
      <c r="B8" s="166"/>
      <c r="C8" s="166"/>
      <c r="D8" s="166"/>
      <c r="E8" s="166"/>
      <c r="F8" s="166"/>
      <c r="G8" s="166"/>
    </row>
    <row r="10" spans="1:2" ht="12.75">
      <c r="A10" t="s">
        <v>105</v>
      </c>
      <c r="B10" t="s">
        <v>106</v>
      </c>
    </row>
    <row r="11" ht="12.75">
      <c r="B11" t="s">
        <v>107</v>
      </c>
    </row>
    <row r="13" spans="1:2" ht="12.75">
      <c r="A13" t="s">
        <v>108</v>
      </c>
      <c r="B13" t="s">
        <v>114</v>
      </c>
    </row>
    <row r="14" ht="12.75">
      <c r="B14" t="s">
        <v>109</v>
      </c>
    </row>
    <row r="16" spans="1:2" ht="12.75">
      <c r="A16" t="s">
        <v>110</v>
      </c>
      <c r="B16" t="s">
        <v>111</v>
      </c>
    </row>
    <row r="17" ht="12.75">
      <c r="B17" t="s">
        <v>112</v>
      </c>
    </row>
    <row r="19" spans="1:8" ht="12.75">
      <c r="A19" s="166" t="s">
        <v>113</v>
      </c>
      <c r="B19" s="166"/>
      <c r="C19" s="166"/>
      <c r="D19" s="166"/>
      <c r="E19" s="166"/>
      <c r="F19" s="166"/>
      <c r="G19" s="166"/>
      <c r="H19" s="166"/>
    </row>
    <row r="21" spans="1:4" ht="12.75">
      <c r="A21" t="s">
        <v>6</v>
      </c>
      <c r="D21" t="s">
        <v>115</v>
      </c>
    </row>
    <row r="22" ht="12.75">
      <c r="D22" t="s">
        <v>116</v>
      </c>
    </row>
    <row r="23" ht="12.75">
      <c r="D23" t="s">
        <v>117</v>
      </c>
    </row>
    <row r="24" ht="12.75">
      <c r="D24" t="s">
        <v>118</v>
      </c>
    </row>
    <row r="25" ht="12.75">
      <c r="D25" t="s">
        <v>128</v>
      </c>
    </row>
    <row r="27" spans="5:9" ht="12.75">
      <c r="E27" s="3" t="s">
        <v>122</v>
      </c>
      <c r="F27" t="s">
        <v>130</v>
      </c>
      <c r="I27" t="s">
        <v>75</v>
      </c>
    </row>
    <row r="29" spans="2:9" ht="12.75">
      <c r="B29" t="s">
        <v>121</v>
      </c>
      <c r="I29" s="17">
        <f>SUM(E30:E32)</f>
        <v>1147754000</v>
      </c>
    </row>
    <row r="30" spans="1:5" ht="12.75">
      <c r="A30" t="s">
        <v>120</v>
      </c>
      <c r="B30" t="s">
        <v>123</v>
      </c>
      <c r="E30" s="3">
        <v>1147752000</v>
      </c>
    </row>
    <row r="31" spans="1:5" ht="12.75">
      <c r="A31" t="s">
        <v>124</v>
      </c>
      <c r="B31" t="s">
        <v>125</v>
      </c>
      <c r="E31" s="3">
        <v>1000</v>
      </c>
    </row>
    <row r="32" spans="1:5" ht="12.75">
      <c r="A32" t="s">
        <v>126</v>
      </c>
      <c r="B32" t="s">
        <v>127</v>
      </c>
      <c r="E32" s="3">
        <v>1000</v>
      </c>
    </row>
    <row r="34" spans="1:4" ht="12.75">
      <c r="A34" t="s">
        <v>86</v>
      </c>
      <c r="D34" t="s">
        <v>119</v>
      </c>
    </row>
    <row r="35" ht="12.75">
      <c r="D35" t="s">
        <v>145</v>
      </c>
    </row>
    <row r="37" spans="2:9" ht="12.75">
      <c r="B37" t="s">
        <v>129</v>
      </c>
      <c r="E37" s="3" t="s">
        <v>122</v>
      </c>
      <c r="F37" t="s">
        <v>130</v>
      </c>
      <c r="I37" t="s">
        <v>75</v>
      </c>
    </row>
    <row r="39" spans="1:9" ht="12.75">
      <c r="A39" s="6">
        <v>100</v>
      </c>
      <c r="B39" s="7" t="s">
        <v>11</v>
      </c>
      <c r="C39" s="6"/>
      <c r="E39" s="20"/>
      <c r="F39" s="17">
        <f>SUM(E41:E47)</f>
        <v>199906098</v>
      </c>
      <c r="I39" s="22">
        <f>SUM(F39:F95)</f>
        <v>1147754000</v>
      </c>
    </row>
    <row r="40" spans="1:5" ht="12.75">
      <c r="A40" s="6">
        <v>101</v>
      </c>
      <c r="B40" s="7" t="s">
        <v>21</v>
      </c>
      <c r="C40" s="6"/>
      <c r="E40" s="20"/>
    </row>
    <row r="41" spans="1:5" ht="12.75">
      <c r="A41" s="6" t="s">
        <v>12</v>
      </c>
      <c r="B41" s="7" t="s">
        <v>22</v>
      </c>
      <c r="C41" s="6"/>
      <c r="E41" s="21">
        <v>159521700</v>
      </c>
    </row>
    <row r="42" spans="1:5" ht="12.75">
      <c r="A42" s="6" t="s">
        <v>13</v>
      </c>
      <c r="B42" s="7" t="s">
        <v>23</v>
      </c>
      <c r="C42" s="6"/>
      <c r="E42" s="20">
        <v>6646736</v>
      </c>
    </row>
    <row r="43" spans="1:5" ht="12.75">
      <c r="A43" s="6" t="s">
        <v>14</v>
      </c>
      <c r="B43" s="7" t="s">
        <v>26</v>
      </c>
      <c r="C43" s="6"/>
      <c r="E43" s="20">
        <v>7160000</v>
      </c>
    </row>
    <row r="44" spans="1:5" ht="12.75">
      <c r="A44" s="6" t="s">
        <v>15</v>
      </c>
      <c r="B44" s="7" t="s">
        <v>24</v>
      </c>
      <c r="C44" s="6"/>
      <c r="E44" s="20">
        <v>14445000</v>
      </c>
    </row>
    <row r="45" spans="1:5" ht="12.75">
      <c r="A45" s="6" t="s">
        <v>16</v>
      </c>
      <c r="B45" s="7" t="s">
        <v>140</v>
      </c>
      <c r="C45" s="6"/>
      <c r="E45" s="20">
        <v>10191662</v>
      </c>
    </row>
    <row r="46" spans="1:5" ht="12.75">
      <c r="A46" s="6" t="s">
        <v>141</v>
      </c>
      <c r="B46" s="7" t="s">
        <v>143</v>
      </c>
      <c r="C46" s="6"/>
      <c r="E46" s="20">
        <v>1000</v>
      </c>
    </row>
    <row r="47" spans="1:5" ht="12.75">
      <c r="A47" s="6" t="s">
        <v>17</v>
      </c>
      <c r="B47" s="7" t="s">
        <v>25</v>
      </c>
      <c r="C47" s="6"/>
      <c r="E47" s="20">
        <v>1940000</v>
      </c>
    </row>
    <row r="48" spans="1:5" ht="12.75">
      <c r="A48" s="6"/>
      <c r="B48" s="7"/>
      <c r="C48" s="6"/>
      <c r="E48" s="20"/>
    </row>
    <row r="49" spans="1:6" ht="12.75">
      <c r="A49" s="6">
        <v>102</v>
      </c>
      <c r="B49" s="7" t="s">
        <v>27</v>
      </c>
      <c r="C49" s="6"/>
      <c r="E49" s="20"/>
      <c r="F49" s="17">
        <f>SUM(E50:E52)</f>
        <v>712400000</v>
      </c>
    </row>
    <row r="50" spans="1:5" ht="12.75">
      <c r="A50" s="6" t="s">
        <v>18</v>
      </c>
      <c r="B50" s="7" t="s">
        <v>144</v>
      </c>
      <c r="C50" s="6"/>
      <c r="E50" s="20">
        <v>24600000</v>
      </c>
    </row>
    <row r="51" spans="1:5" ht="12.75">
      <c r="A51" s="6" t="s">
        <v>19</v>
      </c>
      <c r="B51" s="7" t="s">
        <v>28</v>
      </c>
      <c r="C51" s="6"/>
      <c r="E51" s="20">
        <v>550800000</v>
      </c>
    </row>
    <row r="52" spans="1:5" ht="12.75">
      <c r="A52" s="6" t="s">
        <v>20</v>
      </c>
      <c r="B52" s="7" t="s">
        <v>29</v>
      </c>
      <c r="C52" s="6"/>
      <c r="E52" s="20">
        <v>137000000</v>
      </c>
    </row>
    <row r="53" spans="1:5" ht="12.75">
      <c r="A53" s="6"/>
      <c r="B53" s="6"/>
      <c r="C53" s="6"/>
      <c r="E53" s="20"/>
    </row>
    <row r="54" spans="1:6" ht="12.75">
      <c r="A54" s="6">
        <v>103</v>
      </c>
      <c r="B54" s="7" t="s">
        <v>30</v>
      </c>
      <c r="C54" s="6"/>
      <c r="E54" s="20"/>
      <c r="F54" s="17">
        <f>SUM(E56:E70)</f>
        <v>44102959</v>
      </c>
    </row>
    <row r="55" spans="1:5" ht="12.75">
      <c r="A55" s="6" t="s">
        <v>31</v>
      </c>
      <c r="B55" s="7" t="s">
        <v>32</v>
      </c>
      <c r="C55" s="6"/>
      <c r="E55" s="20"/>
    </row>
    <row r="56" spans="1:5" ht="12.75">
      <c r="A56" s="6"/>
      <c r="B56" s="7" t="s">
        <v>33</v>
      </c>
      <c r="C56" s="6"/>
      <c r="E56" s="20">
        <v>6380868</v>
      </c>
    </row>
    <row r="57" spans="1:5" ht="12.75">
      <c r="A57" s="6" t="s">
        <v>34</v>
      </c>
      <c r="B57" s="7" t="s">
        <v>35</v>
      </c>
      <c r="C57" s="6"/>
      <c r="E57" s="20"/>
    </row>
    <row r="58" spans="1:5" ht="12.75">
      <c r="A58" s="6"/>
      <c r="B58" s="7" t="s">
        <v>36</v>
      </c>
      <c r="C58" s="6"/>
      <c r="E58" s="20">
        <v>7976085</v>
      </c>
    </row>
    <row r="59" spans="1:5" ht="12.75">
      <c r="A59" s="6"/>
      <c r="B59" s="7"/>
      <c r="C59" s="6"/>
      <c r="E59" s="20"/>
    </row>
    <row r="60" spans="1:5" ht="12.75">
      <c r="A60" s="6"/>
      <c r="B60" s="7"/>
      <c r="C60" s="6"/>
      <c r="E60" s="20"/>
    </row>
    <row r="61" spans="1:5" ht="12.75">
      <c r="A61" s="6"/>
      <c r="B61" s="7"/>
      <c r="C61" s="6"/>
      <c r="E61" s="20"/>
    </row>
    <row r="62" spans="1:5" ht="12.75">
      <c r="A62" s="6"/>
      <c r="B62" s="7"/>
      <c r="C62" s="6"/>
      <c r="E62" s="20"/>
    </row>
    <row r="63" spans="1:5" ht="12.75">
      <c r="A63" s="6"/>
      <c r="B63" s="7"/>
      <c r="C63" s="6"/>
      <c r="E63" s="20"/>
    </row>
    <row r="64" spans="1:5" ht="12.75">
      <c r="A64" t="s">
        <v>100</v>
      </c>
      <c r="E64" s="20"/>
    </row>
    <row r="65" spans="1:5" ht="12.75">
      <c r="A65" t="s">
        <v>101</v>
      </c>
      <c r="E65" s="20"/>
    </row>
    <row r="66" spans="1:5" ht="12.75">
      <c r="A66">
        <v>2002</v>
      </c>
      <c r="E66" s="20"/>
    </row>
    <row r="67" spans="1:5" ht="12.75">
      <c r="A67" s="6"/>
      <c r="B67" s="7"/>
      <c r="C67" s="6"/>
      <c r="E67" s="20"/>
    </row>
    <row r="68" spans="1:5" ht="12.75">
      <c r="A68" s="6"/>
      <c r="B68" s="7" t="s">
        <v>37</v>
      </c>
      <c r="C68" s="6"/>
      <c r="E68" s="20">
        <v>12761734</v>
      </c>
    </row>
    <row r="69" spans="1:5" ht="12.75">
      <c r="A69" s="6"/>
      <c r="B69" s="7" t="s">
        <v>38</v>
      </c>
      <c r="C69" s="6"/>
      <c r="E69" s="20">
        <v>16151569</v>
      </c>
    </row>
    <row r="70" spans="1:5" ht="12.75">
      <c r="A70" s="6"/>
      <c r="B70" s="7" t="s">
        <v>39</v>
      </c>
      <c r="C70" s="6"/>
      <c r="E70" s="20">
        <v>832703</v>
      </c>
    </row>
    <row r="71" spans="1:5" ht="12.75">
      <c r="A71" s="6"/>
      <c r="B71" s="7"/>
      <c r="C71" s="6"/>
      <c r="E71" s="20"/>
    </row>
    <row r="72" spans="1:6" ht="12.75">
      <c r="A72" s="6">
        <v>200</v>
      </c>
      <c r="B72" s="7" t="s">
        <v>40</v>
      </c>
      <c r="C72" s="6"/>
      <c r="E72" s="20"/>
      <c r="F72" s="17">
        <f>SUM(E74:E88)</f>
        <v>174344943</v>
      </c>
    </row>
    <row r="73" spans="1:5" ht="12.75">
      <c r="A73" s="6">
        <v>201</v>
      </c>
      <c r="B73" s="7" t="s">
        <v>41</v>
      </c>
      <c r="C73" s="6"/>
      <c r="E73" s="20"/>
    </row>
    <row r="74" spans="1:5" ht="12.75">
      <c r="A74" s="6" t="s">
        <v>42</v>
      </c>
      <c r="B74" s="7" t="s">
        <v>43</v>
      </c>
      <c r="C74" s="6"/>
      <c r="E74" s="20">
        <v>15000000</v>
      </c>
    </row>
    <row r="75" spans="1:5" ht="12.75">
      <c r="A75" s="6" t="s">
        <v>44</v>
      </c>
      <c r="B75" s="7" t="s">
        <v>45</v>
      </c>
      <c r="C75" s="6"/>
      <c r="E75" s="20">
        <v>10000000</v>
      </c>
    </row>
    <row r="76" spans="1:5" ht="12.75">
      <c r="A76" s="6"/>
      <c r="B76" s="7"/>
      <c r="C76" s="6"/>
      <c r="E76" s="20"/>
    </row>
    <row r="77" spans="1:5" ht="12.75">
      <c r="A77" s="6">
        <v>202</v>
      </c>
      <c r="B77" s="7" t="s">
        <v>46</v>
      </c>
      <c r="C77" s="6"/>
      <c r="E77" s="20"/>
    </row>
    <row r="78" spans="1:5" ht="12.75">
      <c r="A78" s="6" t="s">
        <v>47</v>
      </c>
      <c r="B78" s="7" t="s">
        <v>48</v>
      </c>
      <c r="C78" s="6"/>
      <c r="E78" s="20">
        <v>3000000</v>
      </c>
    </row>
    <row r="79" spans="1:5" ht="12.75">
      <c r="A79" s="6" t="s">
        <v>49</v>
      </c>
      <c r="B79" s="7" t="s">
        <v>50</v>
      </c>
      <c r="C79" s="6"/>
      <c r="E79" s="20">
        <v>2000000</v>
      </c>
    </row>
    <row r="80" spans="1:5" ht="12.75">
      <c r="A80" s="6" t="s">
        <v>51</v>
      </c>
      <c r="B80" s="7" t="s">
        <v>52</v>
      </c>
      <c r="C80" s="6"/>
      <c r="E80" s="20">
        <v>14400000</v>
      </c>
    </row>
    <row r="81" spans="1:5" ht="12.75">
      <c r="A81" s="6" t="s">
        <v>53</v>
      </c>
      <c r="B81" s="7" t="s">
        <v>54</v>
      </c>
      <c r="C81" s="6"/>
      <c r="E81" s="20">
        <v>12000000</v>
      </c>
    </row>
    <row r="82" spans="1:5" ht="12.75">
      <c r="A82" s="6" t="s">
        <v>55</v>
      </c>
      <c r="B82" s="7" t="s">
        <v>56</v>
      </c>
      <c r="C82" s="6"/>
      <c r="E82" s="20">
        <v>15000000</v>
      </c>
    </row>
    <row r="83" spans="1:5" ht="12.75">
      <c r="A83" s="6" t="s">
        <v>57</v>
      </c>
      <c r="B83" s="7" t="s">
        <v>58</v>
      </c>
      <c r="C83" s="6"/>
      <c r="E83" s="20">
        <v>69895343</v>
      </c>
    </row>
    <row r="84" spans="1:5" ht="12.75">
      <c r="A84" s="6" t="s">
        <v>59</v>
      </c>
      <c r="B84" s="10" t="s">
        <v>65</v>
      </c>
      <c r="C84" s="6"/>
      <c r="E84" s="20">
        <v>5000000</v>
      </c>
    </row>
    <row r="85" spans="1:5" ht="12.75">
      <c r="A85" s="6" t="s">
        <v>60</v>
      </c>
      <c r="B85" s="10" t="s">
        <v>66</v>
      </c>
      <c r="C85" s="6"/>
      <c r="E85" s="20">
        <v>5000000</v>
      </c>
    </row>
    <row r="86" spans="1:5" ht="12.75">
      <c r="A86" s="6" t="s">
        <v>61</v>
      </c>
      <c r="B86" s="10" t="s">
        <v>67</v>
      </c>
      <c r="C86" s="6"/>
      <c r="E86" s="20">
        <v>7000000</v>
      </c>
    </row>
    <row r="87" spans="1:5" ht="12.75">
      <c r="A87" s="6" t="s">
        <v>62</v>
      </c>
      <c r="B87" s="10" t="s">
        <v>68</v>
      </c>
      <c r="C87" s="6"/>
      <c r="E87" s="20">
        <v>11049600</v>
      </c>
    </row>
    <row r="88" spans="1:5" ht="12.75">
      <c r="A88" s="6" t="s">
        <v>63</v>
      </c>
      <c r="B88" s="10" t="s">
        <v>69</v>
      </c>
      <c r="C88" s="6"/>
      <c r="E88" s="20">
        <v>5000000</v>
      </c>
    </row>
    <row r="89" spans="1:5" ht="12.75">
      <c r="A89" s="6"/>
      <c r="B89" s="10"/>
      <c r="C89" s="6"/>
      <c r="E89" s="20"/>
    </row>
    <row r="90" spans="1:6" ht="12.75">
      <c r="A90" s="6">
        <v>300</v>
      </c>
      <c r="B90" s="10" t="s">
        <v>70</v>
      </c>
      <c r="C90" s="6"/>
      <c r="E90" s="20"/>
      <c r="F90" s="17">
        <f>E92</f>
        <v>15000000</v>
      </c>
    </row>
    <row r="91" spans="1:5" ht="12.75">
      <c r="A91" s="6">
        <v>303</v>
      </c>
      <c r="B91" s="10" t="s">
        <v>71</v>
      </c>
      <c r="C91" s="6"/>
      <c r="E91" s="20"/>
    </row>
    <row r="92" spans="1:5" ht="12.75">
      <c r="A92" s="6" t="s">
        <v>64</v>
      </c>
      <c r="B92" s="10" t="s">
        <v>72</v>
      </c>
      <c r="C92" s="6"/>
      <c r="E92" s="20">
        <v>15000000</v>
      </c>
    </row>
    <row r="93" spans="1:5" ht="12.75">
      <c r="A93" s="6"/>
      <c r="B93" s="10"/>
      <c r="C93" s="6"/>
      <c r="E93" s="20"/>
    </row>
    <row r="94" spans="1:5" ht="12.75">
      <c r="A94" s="6">
        <v>400</v>
      </c>
      <c r="B94" s="10" t="s">
        <v>73</v>
      </c>
      <c r="C94" s="6"/>
      <c r="E94" s="20"/>
    </row>
    <row r="95" spans="1:6" ht="12.75">
      <c r="A95" s="6">
        <v>402</v>
      </c>
      <c r="B95" s="10" t="s">
        <v>74</v>
      </c>
      <c r="C95" s="6"/>
      <c r="E95" s="20">
        <v>2000000</v>
      </c>
      <c r="F95" s="17">
        <f>E95</f>
        <v>2000000</v>
      </c>
    </row>
    <row r="96" spans="1:5" ht="12.75">
      <c r="A96" s="6"/>
      <c r="B96" s="10"/>
      <c r="C96" s="6"/>
      <c r="E96" s="20"/>
    </row>
    <row r="97" spans="1:5" ht="12.75">
      <c r="A97" s="19" t="s">
        <v>78</v>
      </c>
      <c r="B97" s="18"/>
      <c r="C97" s="7" t="s">
        <v>79</v>
      </c>
      <c r="D97" t="s">
        <v>131</v>
      </c>
      <c r="E97" s="20"/>
    </row>
    <row r="98" spans="4:5" ht="12.75">
      <c r="D98" t="s">
        <v>132</v>
      </c>
      <c r="E98" s="20"/>
    </row>
    <row r="99" spans="4:5" ht="12.75">
      <c r="D99" t="s">
        <v>133</v>
      </c>
      <c r="E99" s="20"/>
    </row>
    <row r="100" ht="12.75">
      <c r="E100" s="20"/>
    </row>
    <row r="101" spans="1:5" ht="12.75">
      <c r="A101" t="s">
        <v>134</v>
      </c>
      <c r="D101" t="s">
        <v>135</v>
      </c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A107" t="s">
        <v>136</v>
      </c>
    </row>
    <row r="108" ht="12.75">
      <c r="A108" t="s">
        <v>137</v>
      </c>
    </row>
  </sheetData>
  <sheetProtection/>
  <mergeCells count="2">
    <mergeCell ref="A8:G8"/>
    <mergeCell ref="A19:H19"/>
  </mergeCells>
  <printOptions/>
  <pageMargins left="0.984251968503937" right="0.1968503937007874" top="2.362204724409449" bottom="0.7874015748031497" header="0" footer="0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17" sqref="C17"/>
    </sheetView>
  </sheetViews>
  <sheetFormatPr defaultColWidth="11.421875" defaultRowHeight="12.75"/>
  <cols>
    <col min="7" max="7" width="18.28125" style="0" customWidth="1"/>
  </cols>
  <sheetData>
    <row r="1" ht="12.75">
      <c r="A1" t="s">
        <v>156</v>
      </c>
    </row>
    <row r="2" ht="12.75">
      <c r="A2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146</v>
      </c>
    </row>
    <row r="7" ht="12.75">
      <c r="A7" t="s">
        <v>160</v>
      </c>
    </row>
    <row r="9" spans="1:7" ht="12.75">
      <c r="A9" s="154" t="s">
        <v>161</v>
      </c>
      <c r="B9" s="154"/>
      <c r="C9" s="154"/>
      <c r="D9" s="154"/>
      <c r="E9" s="154"/>
      <c r="F9" s="154"/>
      <c r="G9" s="154"/>
    </row>
    <row r="11" ht="12.75">
      <c r="A11" s="29" t="s">
        <v>186</v>
      </c>
    </row>
    <row r="12" ht="12.75">
      <c r="A12" t="s">
        <v>187</v>
      </c>
    </row>
    <row r="14" ht="12.75">
      <c r="A14" t="s">
        <v>166</v>
      </c>
    </row>
    <row r="16" spans="1:7" ht="12.75">
      <c r="A16" s="154" t="s">
        <v>92</v>
      </c>
      <c r="B16" s="154"/>
      <c r="C16" s="154"/>
      <c r="D16" s="154"/>
      <c r="E16" s="154"/>
      <c r="F16" s="154"/>
      <c r="G16" s="154"/>
    </row>
    <row r="18" spans="1:3" ht="12.75">
      <c r="A18" t="s">
        <v>167</v>
      </c>
      <c r="C18" t="s">
        <v>168</v>
      </c>
    </row>
    <row r="19" ht="12.75">
      <c r="C19" t="s">
        <v>169</v>
      </c>
    </row>
    <row r="22" spans="3:7" ht="12.75">
      <c r="C22" t="s">
        <v>95</v>
      </c>
      <c r="E22" t="s">
        <v>96</v>
      </c>
      <c r="G22" t="s">
        <v>97</v>
      </c>
    </row>
    <row r="24" spans="3:7" ht="12.75">
      <c r="C24" t="s">
        <v>170</v>
      </c>
      <c r="E24" t="s">
        <v>171</v>
      </c>
      <c r="G24" s="30" t="s">
        <v>188</v>
      </c>
    </row>
    <row r="25" spans="5:7" ht="12.75">
      <c r="E25" t="s">
        <v>172</v>
      </c>
      <c r="G25" t="s">
        <v>189</v>
      </c>
    </row>
    <row r="27" spans="1:3" ht="12.75">
      <c r="A27" t="s">
        <v>173</v>
      </c>
      <c r="C27" t="s">
        <v>174</v>
      </c>
    </row>
    <row r="28" ht="12.75">
      <c r="C28" t="s">
        <v>175</v>
      </c>
    </row>
    <row r="29" ht="12.75">
      <c r="C29" t="s">
        <v>176</v>
      </c>
    </row>
    <row r="31" spans="3:7" ht="12.75">
      <c r="C31" t="s">
        <v>95</v>
      </c>
      <c r="E31" t="s">
        <v>96</v>
      </c>
      <c r="G31" t="s">
        <v>97</v>
      </c>
    </row>
    <row r="33" spans="3:7" ht="12.75">
      <c r="C33" s="31">
        <v>101.01</v>
      </c>
      <c r="E33" t="s">
        <v>177</v>
      </c>
      <c r="G33" s="30" t="s">
        <v>190</v>
      </c>
    </row>
    <row r="34" spans="5:7" ht="12.75">
      <c r="E34" t="s">
        <v>172</v>
      </c>
      <c r="G34" t="s">
        <v>191</v>
      </c>
    </row>
    <row r="37" spans="1:3" ht="12.75">
      <c r="A37" t="s">
        <v>78</v>
      </c>
      <c r="C37" t="s">
        <v>178</v>
      </c>
    </row>
    <row r="38" ht="12.75">
      <c r="C38" t="s">
        <v>179</v>
      </c>
    </row>
    <row r="42" spans="1:7" ht="12.75">
      <c r="A42" s="154" t="s">
        <v>80</v>
      </c>
      <c r="B42" s="154"/>
      <c r="C42" s="154"/>
      <c r="D42" s="154"/>
      <c r="E42" s="154"/>
      <c r="F42" s="154"/>
      <c r="G42" s="154"/>
    </row>
    <row r="44" ht="12.75">
      <c r="A44" t="s">
        <v>192</v>
      </c>
    </row>
    <row r="45" ht="12.75">
      <c r="A45" t="s">
        <v>180</v>
      </c>
    </row>
    <row r="48" spans="1:8" ht="12.75">
      <c r="A48" s="10" t="s">
        <v>193</v>
      </c>
      <c r="B48" s="10"/>
      <c r="C48" s="10"/>
      <c r="D48" s="10"/>
      <c r="E48" s="10"/>
      <c r="F48" s="10"/>
      <c r="G48" s="10"/>
      <c r="H48" s="10"/>
    </row>
    <row r="49" spans="1:8" ht="12.75">
      <c r="A49" s="7" t="s">
        <v>162</v>
      </c>
      <c r="B49" s="4"/>
      <c r="C49" s="4"/>
      <c r="D49" s="4"/>
      <c r="E49" s="4"/>
      <c r="F49" s="4"/>
      <c r="G49" s="4"/>
      <c r="H49" s="4"/>
    </row>
    <row r="50" spans="1:8" ht="12.75">
      <c r="A50" s="7"/>
      <c r="B50" s="4"/>
      <c r="C50" s="4"/>
      <c r="D50" s="4"/>
      <c r="E50" s="4"/>
      <c r="F50" s="4"/>
      <c r="G50" s="4"/>
      <c r="H50" s="4"/>
    </row>
    <row r="51" spans="1:8" ht="12.75">
      <c r="A51" s="7"/>
      <c r="B51" s="4"/>
      <c r="C51" s="4"/>
      <c r="D51" s="4"/>
      <c r="E51" s="4"/>
      <c r="F51" s="4"/>
      <c r="G51" s="4"/>
      <c r="H51" s="27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151" t="s">
        <v>194</v>
      </c>
      <c r="B54" s="151"/>
      <c r="C54" s="151"/>
      <c r="D54" s="151"/>
      <c r="E54" s="151"/>
      <c r="F54" s="151"/>
      <c r="G54" s="151"/>
      <c r="H54" s="27"/>
    </row>
    <row r="55" spans="1:8" ht="12.75">
      <c r="A55" s="151" t="s">
        <v>195</v>
      </c>
      <c r="B55" s="151"/>
      <c r="C55" s="151"/>
      <c r="D55" s="151"/>
      <c r="E55" s="151"/>
      <c r="F55" s="151"/>
      <c r="G55" s="151"/>
      <c r="H55" s="27"/>
    </row>
  </sheetData>
  <sheetProtection/>
  <mergeCells count="5">
    <mergeCell ref="A55:G55"/>
    <mergeCell ref="A16:G16"/>
    <mergeCell ref="A9:G9"/>
    <mergeCell ref="A42:G42"/>
    <mergeCell ref="A54:G54"/>
  </mergeCells>
  <printOptions/>
  <pageMargins left="0.984251968503937" right="0.7874015748031497" top="2.5590551181102366" bottom="1.3779527559055118" header="0" footer="0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2.28125" style="0" bestFit="1" customWidth="1"/>
    <col min="3" max="3" width="7.00390625" style="0" customWidth="1"/>
    <col min="4" max="4" width="13.140625" style="0" customWidth="1"/>
    <col min="5" max="5" width="2.57421875" style="0" customWidth="1"/>
    <col min="6" max="6" width="12.421875" style="0" customWidth="1"/>
    <col min="7" max="7" width="8.7109375" style="0" customWidth="1"/>
    <col min="8" max="8" width="13.7109375" style="0" customWidth="1"/>
  </cols>
  <sheetData>
    <row r="1" ht="12.75">
      <c r="A1" t="s">
        <v>196</v>
      </c>
    </row>
    <row r="2" ht="12.75">
      <c r="A2" t="s">
        <v>197</v>
      </c>
    </row>
    <row r="4" ht="12.75">
      <c r="A4" t="s">
        <v>198</v>
      </c>
    </row>
    <row r="5" ht="12.75">
      <c r="A5" t="s">
        <v>246</v>
      </c>
    </row>
    <row r="7" spans="1:8" ht="12.75">
      <c r="A7" s="154" t="s">
        <v>2</v>
      </c>
      <c r="B7" s="154"/>
      <c r="C7" s="154"/>
      <c r="D7" s="154"/>
      <c r="E7" s="154"/>
      <c r="F7" s="154"/>
      <c r="G7" s="154"/>
      <c r="H7" s="154"/>
    </row>
    <row r="9" ht="12.75">
      <c r="A9" t="s">
        <v>199</v>
      </c>
    </row>
    <row r="10" ht="12.75">
      <c r="A10" t="s">
        <v>200</v>
      </c>
    </row>
    <row r="11" ht="12.75">
      <c r="A11" t="s">
        <v>201</v>
      </c>
    </row>
    <row r="12" ht="12.75">
      <c r="A12" t="s">
        <v>202</v>
      </c>
    </row>
    <row r="14" ht="12.75">
      <c r="A14" t="s">
        <v>203</v>
      </c>
    </row>
    <row r="15" ht="12.75">
      <c r="A15" t="s">
        <v>204</v>
      </c>
    </row>
    <row r="16" ht="12.75">
      <c r="A16" t="s">
        <v>205</v>
      </c>
    </row>
    <row r="18" ht="12.75">
      <c r="A18" t="s">
        <v>206</v>
      </c>
    </row>
    <row r="21" spans="1:8" ht="12.75">
      <c r="A21" s="154" t="s">
        <v>207</v>
      </c>
      <c r="B21" s="154"/>
      <c r="C21" s="154"/>
      <c r="D21" s="154"/>
      <c r="E21" s="154"/>
      <c r="F21" s="154"/>
      <c r="G21" s="154"/>
      <c r="H21" s="154"/>
    </row>
    <row r="23" spans="1:3" ht="12.75">
      <c r="A23" t="s">
        <v>6</v>
      </c>
      <c r="C23" t="s">
        <v>208</v>
      </c>
    </row>
    <row r="24" ht="12.75">
      <c r="C24" t="s">
        <v>209</v>
      </c>
    </row>
    <row r="25" ht="12.75">
      <c r="C25" t="s">
        <v>210</v>
      </c>
    </row>
    <row r="27" spans="1:3" ht="12.75">
      <c r="A27" t="s">
        <v>86</v>
      </c>
      <c r="C27" t="s">
        <v>211</v>
      </c>
    </row>
    <row r="28" ht="12.75">
      <c r="C28" t="s">
        <v>212</v>
      </c>
    </row>
    <row r="29" ht="12.75">
      <c r="C29" t="s">
        <v>213</v>
      </c>
    </row>
    <row r="31" spans="1:8" ht="12.75">
      <c r="A31" t="s">
        <v>214</v>
      </c>
      <c r="D31" t="s">
        <v>215</v>
      </c>
      <c r="F31" t="s">
        <v>216</v>
      </c>
      <c r="G31" t="s">
        <v>218</v>
      </c>
      <c r="H31" t="s">
        <v>219</v>
      </c>
    </row>
    <row r="32" spans="4:6" ht="12.75">
      <c r="D32" s="3"/>
      <c r="F32" t="s">
        <v>217</v>
      </c>
    </row>
    <row r="33" spans="1:8" ht="12.75">
      <c r="A33" t="s">
        <v>220</v>
      </c>
      <c r="D33" s="3">
        <v>3024283</v>
      </c>
      <c r="F33">
        <v>1</v>
      </c>
      <c r="G33" s="48" t="s">
        <v>228</v>
      </c>
      <c r="H33" t="s">
        <v>229</v>
      </c>
    </row>
    <row r="34" spans="1:8" ht="12.75">
      <c r="A34" t="s">
        <v>221</v>
      </c>
      <c r="D34" s="3">
        <v>1027774</v>
      </c>
      <c r="F34">
        <v>1</v>
      </c>
      <c r="G34">
        <v>40101</v>
      </c>
      <c r="H34" t="s">
        <v>230</v>
      </c>
    </row>
    <row r="35" spans="1:8" ht="12.75">
      <c r="A35" t="s">
        <v>221</v>
      </c>
      <c r="D35" s="3">
        <v>973188</v>
      </c>
      <c r="F35">
        <v>1</v>
      </c>
      <c r="G35">
        <v>40102</v>
      </c>
      <c r="H35" t="s">
        <v>230</v>
      </c>
    </row>
    <row r="36" spans="1:8" ht="12.75">
      <c r="A36" t="s">
        <v>222</v>
      </c>
      <c r="D36" s="3">
        <v>945001</v>
      </c>
      <c r="F36">
        <v>1</v>
      </c>
      <c r="G36">
        <v>52501</v>
      </c>
      <c r="H36" t="s">
        <v>231</v>
      </c>
    </row>
    <row r="37" spans="1:8" ht="12.75">
      <c r="A37" t="s">
        <v>224</v>
      </c>
      <c r="D37" s="3">
        <v>945001</v>
      </c>
      <c r="F37">
        <v>1</v>
      </c>
      <c r="G37">
        <v>56504</v>
      </c>
      <c r="H37" t="s">
        <v>231</v>
      </c>
    </row>
    <row r="38" spans="1:8" ht="12.75">
      <c r="A38" t="s">
        <v>223</v>
      </c>
      <c r="D38" s="3">
        <v>1292429</v>
      </c>
      <c r="F38">
        <v>1</v>
      </c>
      <c r="G38">
        <v>20101</v>
      </c>
      <c r="H38" t="s">
        <v>232</v>
      </c>
    </row>
    <row r="39" spans="1:8" ht="12.75">
      <c r="A39" t="s">
        <v>224</v>
      </c>
      <c r="D39" s="3">
        <v>795566</v>
      </c>
      <c r="F39">
        <v>1</v>
      </c>
      <c r="G39">
        <v>56503</v>
      </c>
      <c r="H39" t="s">
        <v>231</v>
      </c>
    </row>
    <row r="40" spans="1:8" ht="12.75">
      <c r="A40" t="s">
        <v>224</v>
      </c>
      <c r="D40" s="3">
        <v>693422</v>
      </c>
      <c r="F40">
        <v>1</v>
      </c>
      <c r="G40">
        <v>56502</v>
      </c>
      <c r="H40" t="s">
        <v>231</v>
      </c>
    </row>
    <row r="41" spans="1:8" ht="12.75">
      <c r="A41" t="s">
        <v>225</v>
      </c>
      <c r="D41" s="3">
        <v>635023</v>
      </c>
      <c r="F41">
        <v>2</v>
      </c>
      <c r="G41">
        <v>55001</v>
      </c>
      <c r="H41" t="s">
        <v>231</v>
      </c>
    </row>
    <row r="42" spans="1:8" ht="12.75">
      <c r="A42" t="s">
        <v>226</v>
      </c>
      <c r="D42" s="3">
        <v>635023</v>
      </c>
      <c r="F42">
        <v>2</v>
      </c>
      <c r="G42">
        <v>60502</v>
      </c>
      <c r="H42" t="s">
        <v>233</v>
      </c>
    </row>
    <row r="43" spans="1:8" ht="12.75">
      <c r="A43" t="s">
        <v>226</v>
      </c>
      <c r="D43" s="3">
        <v>571510</v>
      </c>
      <c r="F43">
        <v>1</v>
      </c>
      <c r="G43">
        <v>60501</v>
      </c>
      <c r="H43" t="s">
        <v>233</v>
      </c>
    </row>
    <row r="44" spans="1:8" ht="12.75">
      <c r="A44" t="s">
        <v>227</v>
      </c>
      <c r="D44" s="3">
        <v>693422</v>
      </c>
      <c r="F44">
        <v>1</v>
      </c>
      <c r="G44">
        <v>54002</v>
      </c>
      <c r="H44" t="s">
        <v>231</v>
      </c>
    </row>
    <row r="45" ht="12.75">
      <c r="D45" s="3"/>
    </row>
    <row r="46" spans="1:4" ht="12.75">
      <c r="A46" t="s">
        <v>78</v>
      </c>
      <c r="C46" t="s">
        <v>245</v>
      </c>
      <c r="D46" s="3"/>
    </row>
    <row r="47" spans="3:4" ht="12.75">
      <c r="C47" t="s">
        <v>244</v>
      </c>
      <c r="D47" s="3"/>
    </row>
    <row r="48" ht="12.75">
      <c r="D48" s="3"/>
    </row>
    <row r="49" spans="1:4" ht="12.75">
      <c r="A49" t="s">
        <v>134</v>
      </c>
      <c r="C49" t="s">
        <v>234</v>
      </c>
      <c r="D49" s="3"/>
    </row>
    <row r="50" ht="12.75">
      <c r="D50" s="3"/>
    </row>
    <row r="51" spans="1:4" ht="12.75">
      <c r="A51" t="s">
        <v>134</v>
      </c>
      <c r="C51" t="s">
        <v>235</v>
      </c>
      <c r="D51" s="3"/>
    </row>
    <row r="52" ht="12.75">
      <c r="D52" s="3"/>
    </row>
    <row r="53" spans="1:4" ht="12.75">
      <c r="A53" t="s">
        <v>236</v>
      </c>
      <c r="C53" t="s">
        <v>237</v>
      </c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A58" t="s">
        <v>196</v>
      </c>
    </row>
    <row r="59" ht="12.75">
      <c r="A59" t="s">
        <v>197</v>
      </c>
    </row>
    <row r="60" ht="12.75">
      <c r="D60" s="3"/>
    </row>
    <row r="61" ht="12.75">
      <c r="D61" s="3"/>
    </row>
    <row r="62" spans="1:8" ht="12.75">
      <c r="A62" s="154" t="s">
        <v>238</v>
      </c>
      <c r="B62" s="154"/>
      <c r="C62" s="154"/>
      <c r="D62" s="154"/>
      <c r="E62" s="154"/>
      <c r="F62" s="154"/>
      <c r="G62" s="154"/>
      <c r="H62" s="154"/>
    </row>
    <row r="63" ht="12.75">
      <c r="D63" s="3"/>
    </row>
    <row r="64" spans="1:4" ht="12.75">
      <c r="A64" t="s">
        <v>239</v>
      </c>
      <c r="D64" s="3"/>
    </row>
    <row r="65" ht="12.75">
      <c r="D65" s="3"/>
    </row>
    <row r="66" ht="12.75">
      <c r="D66" s="3"/>
    </row>
    <row r="67" ht="12.75">
      <c r="D67" s="3"/>
    </row>
    <row r="68" spans="1:4" ht="12.75">
      <c r="A68" t="s">
        <v>240</v>
      </c>
      <c r="D68" s="3"/>
    </row>
    <row r="69" spans="1:4" ht="12.75">
      <c r="A69" t="s">
        <v>241</v>
      </c>
      <c r="D69" s="3"/>
    </row>
    <row r="70" ht="12.75">
      <c r="D70" s="3"/>
    </row>
    <row r="71" ht="12.75">
      <c r="D71" s="3"/>
    </row>
    <row r="72" ht="12.75">
      <c r="D72" s="3"/>
    </row>
    <row r="73" spans="1:8" ht="12.75">
      <c r="A73" s="154" t="s">
        <v>242</v>
      </c>
      <c r="B73" s="154"/>
      <c r="C73" s="154"/>
      <c r="D73" s="154"/>
      <c r="E73" s="154"/>
      <c r="F73" s="154"/>
      <c r="G73" s="154"/>
      <c r="H73" s="154"/>
    </row>
    <row r="74" spans="1:8" ht="12.75">
      <c r="A74" s="154" t="s">
        <v>243</v>
      </c>
      <c r="B74" s="154"/>
      <c r="C74" s="154"/>
      <c r="D74" s="154"/>
      <c r="E74" s="154"/>
      <c r="F74" s="154"/>
      <c r="G74" s="154"/>
      <c r="H74" s="154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</sheetData>
  <sheetProtection/>
  <mergeCells count="5">
    <mergeCell ref="A74:H74"/>
    <mergeCell ref="A7:H7"/>
    <mergeCell ref="A21:H21"/>
    <mergeCell ref="A62:H62"/>
    <mergeCell ref="A73:H73"/>
  </mergeCells>
  <printOptions/>
  <pageMargins left="0.984251968503937" right="0.3937007874015748" top="2.5590551181102366" bottom="1.5748031496062993" header="0.3937007874015748" footer="0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115" zoomScaleNormal="115" zoomScalePageLayoutView="0" workbookViewId="0" topLeftCell="A48">
      <selection activeCell="B61" sqref="B61"/>
    </sheetView>
  </sheetViews>
  <sheetFormatPr defaultColWidth="11.421875" defaultRowHeight="12.75"/>
  <cols>
    <col min="1" max="1" width="8.28125" style="97" customWidth="1"/>
    <col min="2" max="2" width="25.00390625" style="97" customWidth="1"/>
    <col min="3" max="3" width="11.8515625" style="107" customWidth="1"/>
    <col min="4" max="4" width="9.7109375" style="97" customWidth="1"/>
    <col min="5" max="5" width="9.57421875" style="97" customWidth="1"/>
    <col min="6" max="6" width="9.140625" style="97" customWidth="1"/>
    <col min="7" max="7" width="9.8515625" style="97" customWidth="1"/>
    <col min="8" max="8" width="9.00390625" style="97" customWidth="1"/>
    <col min="9" max="9" width="9.421875" style="97" customWidth="1"/>
    <col min="10" max="10" width="12.00390625" style="107" customWidth="1"/>
    <col min="11" max="11" width="9.57421875" style="97" customWidth="1"/>
    <col min="12" max="12" width="8.7109375" style="97" customWidth="1"/>
    <col min="13" max="13" width="9.140625" style="97" customWidth="1"/>
    <col min="14" max="14" width="9.8515625" style="97" customWidth="1"/>
    <col min="15" max="15" width="9.28125" style="97" customWidth="1"/>
    <col min="16" max="16" width="11.421875" style="97" customWidth="1"/>
    <col min="17" max="17" width="17.8515625" style="97" customWidth="1"/>
    <col min="18" max="16384" width="11.421875" style="97" customWidth="1"/>
  </cols>
  <sheetData>
    <row r="1" spans="1:15" ht="35.25" customHeight="1">
      <c r="A1" s="169" t="s">
        <v>418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3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2.5" customHeight="1">
      <c r="A3" s="170" t="s">
        <v>422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157" t="s">
        <v>449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2.75">
      <c r="A5" s="158" t="s">
        <v>448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7" spans="1:19" ht="12.75">
      <c r="A7" s="167" t="s">
        <v>417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ht="12.75">
      <c r="A8" s="98" t="s">
        <v>442</v>
      </c>
      <c r="B8" s="98"/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1:19" ht="12.75">
      <c r="A9" s="168" t="s">
        <v>423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98"/>
      <c r="Q9" s="98"/>
      <c r="R9" s="98"/>
      <c r="S9" s="98"/>
    </row>
    <row r="10" spans="1:19" ht="12.7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98"/>
      <c r="Q10" s="98"/>
      <c r="R10" s="98"/>
      <c r="S10" s="98"/>
    </row>
    <row r="11" spans="1:19" ht="12.75">
      <c r="A11" s="98" t="s">
        <v>450</v>
      </c>
      <c r="B11" s="100"/>
      <c r="C11" s="101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8"/>
      <c r="Q11" s="98"/>
      <c r="R11" s="98"/>
      <c r="S11" s="98"/>
    </row>
    <row r="12" spans="1:19" ht="12.75">
      <c r="A12" s="98"/>
      <c r="B12" s="98"/>
      <c r="C12" s="99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ht="12.75">
      <c r="A13" s="174" t="s">
        <v>161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98"/>
      <c r="Q13" s="98"/>
      <c r="R13" s="98"/>
      <c r="S13" s="98"/>
    </row>
    <row r="14" spans="1:19" ht="12.75">
      <c r="A14" s="102"/>
      <c r="B14" s="102"/>
      <c r="C14" s="103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98"/>
      <c r="Q14" s="98"/>
      <c r="R14" s="98"/>
      <c r="S14" s="98"/>
    </row>
    <row r="15" spans="1:19" ht="12.75">
      <c r="A15" s="175" t="s">
        <v>420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98"/>
      <c r="Q15" s="98"/>
      <c r="R15" s="98"/>
      <c r="S15" s="98"/>
    </row>
    <row r="16" spans="1:19" ht="12.75">
      <c r="A16" s="171" t="s">
        <v>443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98"/>
      <c r="Q16" s="98"/>
      <c r="R16" s="98"/>
      <c r="S16" s="98"/>
    </row>
    <row r="17" spans="1:19" ht="12.75">
      <c r="A17" s="98"/>
      <c r="B17" s="98"/>
      <c r="C17" s="99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ht="12.75">
      <c r="A18" s="174" t="s">
        <v>5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98"/>
      <c r="Q18" s="98"/>
      <c r="R18" s="98"/>
      <c r="S18" s="98"/>
    </row>
    <row r="19" spans="1:7" ht="12.75">
      <c r="A19" s="104" t="s">
        <v>444</v>
      </c>
      <c r="B19" s="105"/>
      <c r="C19" s="106"/>
      <c r="D19" s="105"/>
      <c r="E19" s="105"/>
      <c r="F19" s="105"/>
      <c r="G19" s="105"/>
    </row>
    <row r="20" spans="1:7" ht="12.75">
      <c r="A20" s="104"/>
      <c r="B20" s="105"/>
      <c r="C20" s="106"/>
      <c r="D20" s="105"/>
      <c r="E20" s="105"/>
      <c r="F20" s="105"/>
      <c r="G20" s="105"/>
    </row>
    <row r="21" spans="1:16" s="88" customFormat="1" ht="11.25">
      <c r="A21" s="108" t="s">
        <v>129</v>
      </c>
      <c r="B21" s="109" t="s">
        <v>405</v>
      </c>
      <c r="C21" s="110" t="s">
        <v>309</v>
      </c>
      <c r="D21" s="109" t="s">
        <v>303</v>
      </c>
      <c r="E21" s="111" t="s">
        <v>304</v>
      </c>
      <c r="F21" s="109" t="s">
        <v>305</v>
      </c>
      <c r="G21" s="111" t="s">
        <v>306</v>
      </c>
      <c r="H21" s="109" t="s">
        <v>307</v>
      </c>
      <c r="I21" s="109" t="s">
        <v>308</v>
      </c>
      <c r="J21" s="109" t="s">
        <v>311</v>
      </c>
      <c r="K21" s="111" t="s">
        <v>312</v>
      </c>
      <c r="L21" s="109" t="s">
        <v>313</v>
      </c>
      <c r="M21" s="111" t="s">
        <v>314</v>
      </c>
      <c r="N21" s="109" t="s">
        <v>315</v>
      </c>
      <c r="O21" s="109" t="s">
        <v>316</v>
      </c>
      <c r="P21" s="112"/>
    </row>
    <row r="22" spans="1:16" s="88" customFormat="1" ht="11.25">
      <c r="A22" s="113"/>
      <c r="B22" s="114"/>
      <c r="C22" s="115" t="s">
        <v>278</v>
      </c>
      <c r="D22" s="116"/>
      <c r="E22" s="117"/>
      <c r="F22" s="116"/>
      <c r="G22" s="117"/>
      <c r="H22" s="116"/>
      <c r="I22" s="116"/>
      <c r="J22" s="116"/>
      <c r="K22" s="117"/>
      <c r="L22" s="116"/>
      <c r="M22" s="117"/>
      <c r="N22" s="116"/>
      <c r="O22" s="116"/>
      <c r="P22" s="112"/>
    </row>
    <row r="23" spans="1:16" s="88" customFormat="1" ht="11.25">
      <c r="A23" s="118" t="s">
        <v>336</v>
      </c>
      <c r="B23" s="118" t="s">
        <v>335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</row>
    <row r="24" spans="1:16" s="121" customFormat="1" ht="11.25">
      <c r="A24" s="118" t="s">
        <v>338</v>
      </c>
      <c r="B24" s="118" t="s">
        <v>337</v>
      </c>
      <c r="C24" s="119">
        <f>SUM(C26:C37)</f>
        <v>436000000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6" s="121" customFormat="1" ht="11.25">
      <c r="A25" s="118"/>
      <c r="B25" s="118" t="s">
        <v>285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</row>
    <row r="26" spans="1:18" s="88" customFormat="1" ht="15">
      <c r="A26" s="84" t="s">
        <v>341</v>
      </c>
      <c r="B26" s="84" t="s">
        <v>279</v>
      </c>
      <c r="C26" s="85">
        <v>332000000</v>
      </c>
      <c r="D26" s="85">
        <v>27666674</v>
      </c>
      <c r="E26" s="85">
        <v>27666666</v>
      </c>
      <c r="F26" s="85">
        <v>27666666</v>
      </c>
      <c r="G26" s="85">
        <v>27666666</v>
      </c>
      <c r="H26" s="85">
        <v>27666666</v>
      </c>
      <c r="I26" s="85">
        <v>27666666</v>
      </c>
      <c r="J26" s="85">
        <v>27666666</v>
      </c>
      <c r="K26" s="85">
        <v>27666666</v>
      </c>
      <c r="L26" s="85">
        <v>27666666</v>
      </c>
      <c r="M26" s="85">
        <v>27666666</v>
      </c>
      <c r="N26" s="85">
        <v>27666666</v>
      </c>
      <c r="O26" s="85">
        <v>27666666</v>
      </c>
      <c r="P26" s="86"/>
      <c r="Q26" s="87">
        <f>SUM(D26:O26)</f>
        <v>332000000</v>
      </c>
      <c r="R26" s="122"/>
    </row>
    <row r="27" spans="1:17" s="88" customFormat="1" ht="15">
      <c r="A27" s="84" t="s">
        <v>339</v>
      </c>
      <c r="B27" s="84" t="s">
        <v>340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87"/>
    </row>
    <row r="28" spans="1:17" s="88" customFormat="1" ht="15">
      <c r="A28" s="84" t="s">
        <v>342</v>
      </c>
      <c r="B28" s="84" t="s">
        <v>23</v>
      </c>
      <c r="C28" s="85">
        <v>14500000</v>
      </c>
      <c r="D28" s="85">
        <v>608139</v>
      </c>
      <c r="E28" s="85"/>
      <c r="F28" s="85"/>
      <c r="G28" s="85"/>
      <c r="H28" s="85"/>
      <c r="I28" s="85">
        <v>13891861</v>
      </c>
      <c r="J28" s="85"/>
      <c r="K28" s="85"/>
      <c r="L28" s="85"/>
      <c r="M28" s="85"/>
      <c r="N28" s="85"/>
      <c r="O28" s="85"/>
      <c r="P28" s="86"/>
      <c r="Q28" s="87">
        <f aca="true" t="shared" si="0" ref="Q28:Q79">SUM(D28:O28)</f>
        <v>14500000</v>
      </c>
    </row>
    <row r="29" spans="1:18" s="88" customFormat="1" ht="15">
      <c r="A29" s="84" t="s">
        <v>343</v>
      </c>
      <c r="B29" s="84" t="s">
        <v>26</v>
      </c>
      <c r="C29" s="85">
        <v>15500000</v>
      </c>
      <c r="D29" s="85">
        <f>437735+171438</f>
        <v>609173</v>
      </c>
      <c r="E29" s="140"/>
      <c r="F29" s="85">
        <f>681883+681883</f>
        <v>1363766</v>
      </c>
      <c r="G29" s="85">
        <v>1036556</v>
      </c>
      <c r="I29" s="85"/>
      <c r="J29" s="85"/>
      <c r="K29" s="85">
        <f>2066467+1904912</f>
        <v>3971379</v>
      </c>
      <c r="L29" s="85">
        <f>2490012+872645</f>
        <v>3362657</v>
      </c>
      <c r="M29" s="85"/>
      <c r="N29" s="85"/>
      <c r="O29" s="85">
        <f>4474586+681883</f>
        <v>5156469</v>
      </c>
      <c r="P29" s="86"/>
      <c r="Q29" s="87">
        <f t="shared" si="0"/>
        <v>15500000</v>
      </c>
      <c r="R29" s="94"/>
    </row>
    <row r="30" spans="1:17" s="88" customFormat="1" ht="15">
      <c r="A30" s="84" t="s">
        <v>344</v>
      </c>
      <c r="B30" s="84" t="s">
        <v>24</v>
      </c>
      <c r="C30" s="85">
        <v>30500000</v>
      </c>
      <c r="D30" s="85"/>
      <c r="E30" s="140"/>
      <c r="F30" s="85"/>
      <c r="G30" s="85"/>
      <c r="H30" s="85"/>
      <c r="I30" s="85"/>
      <c r="J30" s="85"/>
      <c r="K30" s="85"/>
      <c r="L30" s="85"/>
      <c r="M30" s="85"/>
      <c r="N30" s="85"/>
      <c r="O30" s="85">
        <v>30500000</v>
      </c>
      <c r="P30" s="86"/>
      <c r="Q30" s="87">
        <f t="shared" si="0"/>
        <v>30500000</v>
      </c>
    </row>
    <row r="31" spans="1:18" s="90" customFormat="1" ht="15">
      <c r="A31" s="84" t="s">
        <v>345</v>
      </c>
      <c r="B31" s="84" t="s">
        <v>280</v>
      </c>
      <c r="C31" s="85">
        <v>22000000</v>
      </c>
      <c r="D31" s="85">
        <f>437633+164359</f>
        <v>601992</v>
      </c>
      <c r="E31" s="140"/>
      <c r="F31" s="85">
        <f>965126+965126</f>
        <v>1930252</v>
      </c>
      <c r="G31" s="85">
        <v>1467125</v>
      </c>
      <c r="H31" s="85"/>
      <c r="I31" s="85"/>
      <c r="J31" s="85"/>
      <c r="K31" s="85">
        <f>2924845+2696183</f>
        <v>5621028</v>
      </c>
      <c r="L31" s="85">
        <f>3524325+1235128</f>
        <v>4759453</v>
      </c>
      <c r="M31" s="85"/>
      <c r="N31" s="85"/>
      <c r="O31" s="85">
        <f>6655024+965126</f>
        <v>7620150</v>
      </c>
      <c r="P31" s="86"/>
      <c r="Q31" s="89">
        <f t="shared" si="0"/>
        <v>22000000</v>
      </c>
      <c r="R31" s="95"/>
    </row>
    <row r="32" spans="1:18" s="93" customFormat="1" ht="15">
      <c r="A32" s="84" t="s">
        <v>346</v>
      </c>
      <c r="B32" s="84" t="s">
        <v>318</v>
      </c>
      <c r="C32" s="85">
        <v>2500000</v>
      </c>
      <c r="D32" s="85"/>
      <c r="E32" s="140"/>
      <c r="F32" s="85">
        <f>80876+80876</f>
        <v>161752</v>
      </c>
      <c r="G32" s="85">
        <v>127576</v>
      </c>
      <c r="H32" s="85"/>
      <c r="I32" s="85"/>
      <c r="J32" s="85"/>
      <c r="K32" s="85">
        <f>251286+234451</f>
        <v>485737</v>
      </c>
      <c r="L32" s="85">
        <f>303415+107402</f>
        <v>410817</v>
      </c>
      <c r="M32" s="85"/>
      <c r="N32" s="85"/>
      <c r="O32" s="85">
        <f>1233242+80876</f>
        <v>1314118</v>
      </c>
      <c r="P32" s="91"/>
      <c r="Q32" s="92">
        <f aca="true" t="shared" si="1" ref="Q32:Q37">SUM(D32:O32)</f>
        <v>2500000</v>
      </c>
      <c r="R32" s="96"/>
    </row>
    <row r="33" spans="1:17" s="88" customFormat="1" ht="15">
      <c r="A33" s="123" t="s">
        <v>347</v>
      </c>
      <c r="B33" s="123" t="s">
        <v>320</v>
      </c>
      <c r="C33" s="124">
        <v>5000000</v>
      </c>
      <c r="D33" s="124">
        <v>3000000</v>
      </c>
      <c r="E33" s="124">
        <v>2000000</v>
      </c>
      <c r="F33" s="124"/>
      <c r="G33" s="124"/>
      <c r="H33" s="124"/>
      <c r="I33" s="124"/>
      <c r="J33" s="124"/>
      <c r="K33" s="124"/>
      <c r="L33" s="124"/>
      <c r="M33" s="124"/>
      <c r="N33" s="124">
        <v>0</v>
      </c>
      <c r="O33" s="124"/>
      <c r="P33" s="86"/>
      <c r="Q33" s="87">
        <f t="shared" si="1"/>
        <v>5000000</v>
      </c>
    </row>
    <row r="34" spans="1:17" s="88" customFormat="1" ht="15">
      <c r="A34" s="84" t="s">
        <v>348</v>
      </c>
      <c r="B34" s="84" t="s">
        <v>321</v>
      </c>
      <c r="C34" s="85">
        <v>3000000</v>
      </c>
      <c r="D34" s="85">
        <v>3000000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87">
        <f t="shared" si="1"/>
        <v>3000000</v>
      </c>
    </row>
    <row r="35" spans="1:17" s="88" customFormat="1" ht="15">
      <c r="A35" s="84" t="s">
        <v>349</v>
      </c>
      <c r="B35" s="84" t="s">
        <v>319</v>
      </c>
      <c r="C35" s="85">
        <v>3500000</v>
      </c>
      <c r="D35" s="85">
        <v>79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>
        <v>3499921</v>
      </c>
      <c r="P35" s="86"/>
      <c r="Q35" s="87">
        <f t="shared" si="1"/>
        <v>3500000</v>
      </c>
    </row>
    <row r="36" spans="1:17" s="88" customFormat="1" ht="15">
      <c r="A36" s="84" t="s">
        <v>350</v>
      </c>
      <c r="B36" s="84" t="s">
        <v>281</v>
      </c>
      <c r="C36" s="85">
        <v>3500000</v>
      </c>
      <c r="D36" s="85">
        <v>291674</v>
      </c>
      <c r="E36" s="85">
        <v>291666</v>
      </c>
      <c r="F36" s="85">
        <v>291666</v>
      </c>
      <c r="G36" s="85">
        <v>291666</v>
      </c>
      <c r="H36" s="85">
        <v>291666</v>
      </c>
      <c r="I36" s="85">
        <v>291666</v>
      </c>
      <c r="J36" s="85">
        <v>291666</v>
      </c>
      <c r="K36" s="85">
        <v>291666</v>
      </c>
      <c r="L36" s="85">
        <v>291666</v>
      </c>
      <c r="M36" s="85">
        <v>291666</v>
      </c>
      <c r="N36" s="85">
        <v>291666</v>
      </c>
      <c r="O36" s="85">
        <v>291666</v>
      </c>
      <c r="P36" s="86"/>
      <c r="Q36" s="87">
        <f t="shared" si="1"/>
        <v>3500000</v>
      </c>
    </row>
    <row r="37" spans="1:17" s="88" customFormat="1" ht="15">
      <c r="A37" s="84" t="s">
        <v>351</v>
      </c>
      <c r="B37" s="84" t="s">
        <v>317</v>
      </c>
      <c r="C37" s="85">
        <v>4000000</v>
      </c>
      <c r="D37" s="85">
        <v>300000</v>
      </c>
      <c r="E37" s="85">
        <v>500000</v>
      </c>
      <c r="F37" s="85" t="s">
        <v>146</v>
      </c>
      <c r="G37" s="85">
        <v>300000</v>
      </c>
      <c r="H37" s="85"/>
      <c r="I37" s="85">
        <v>500000</v>
      </c>
      <c r="J37" s="85">
        <v>500000</v>
      </c>
      <c r="K37" s="85">
        <v>400000</v>
      </c>
      <c r="L37" s="85"/>
      <c r="M37" s="85">
        <v>500000</v>
      </c>
      <c r="N37" s="85">
        <v>500000</v>
      </c>
      <c r="O37" s="85">
        <v>500000</v>
      </c>
      <c r="P37" s="86"/>
      <c r="Q37" s="87">
        <f t="shared" si="1"/>
        <v>4000000</v>
      </c>
    </row>
    <row r="38" spans="1:17" s="121" customFormat="1" ht="15">
      <c r="A38" s="118"/>
      <c r="B38" s="118" t="s">
        <v>286</v>
      </c>
      <c r="C38" s="119">
        <f>SUM(C40:C42)</f>
        <v>1374510266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  <c r="Q38" s="87">
        <f t="shared" si="0"/>
        <v>0</v>
      </c>
    </row>
    <row r="39" spans="1:17" s="121" customFormat="1" ht="15">
      <c r="A39" s="84" t="s">
        <v>352</v>
      </c>
      <c r="B39" s="84" t="s">
        <v>28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  <c r="Q39" s="87"/>
    </row>
    <row r="40" spans="1:17" s="88" customFormat="1" ht="15">
      <c r="A40" s="84" t="s">
        <v>353</v>
      </c>
      <c r="B40" s="84" t="s">
        <v>144</v>
      </c>
      <c r="C40" s="85">
        <v>134897495</v>
      </c>
      <c r="D40" s="85">
        <v>134897495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  <c r="Q40" s="87">
        <f t="shared" si="0"/>
        <v>134897495</v>
      </c>
    </row>
    <row r="41" spans="1:17" s="88" customFormat="1" ht="15">
      <c r="A41" s="84" t="s">
        <v>354</v>
      </c>
      <c r="B41" s="84" t="s">
        <v>406</v>
      </c>
      <c r="C41" s="85">
        <v>915573571</v>
      </c>
      <c r="D41" s="85">
        <v>120470250</v>
      </c>
      <c r="E41" s="85">
        <v>120470250</v>
      </c>
      <c r="F41" s="85"/>
      <c r="G41" s="85">
        <v>72282150</v>
      </c>
      <c r="H41" s="85"/>
      <c r="I41" s="85">
        <v>120470250</v>
      </c>
      <c r="J41" s="85">
        <v>120470250</v>
      </c>
      <c r="K41" s="85">
        <v>72282000</v>
      </c>
      <c r="L41" s="85"/>
      <c r="M41" s="85">
        <v>120470071</v>
      </c>
      <c r="N41" s="85">
        <v>120470250</v>
      </c>
      <c r="O41" s="85">
        <v>48188100</v>
      </c>
      <c r="P41" s="86"/>
      <c r="Q41" s="87">
        <f t="shared" si="0"/>
        <v>915573571</v>
      </c>
    </row>
    <row r="42" spans="1:17" s="88" customFormat="1" ht="15">
      <c r="A42" s="84" t="s">
        <v>452</v>
      </c>
      <c r="B42" s="84" t="s">
        <v>407</v>
      </c>
      <c r="C42" s="85">
        <v>324039200</v>
      </c>
      <c r="D42" s="85">
        <v>324039200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  <c r="Q42" s="87">
        <f t="shared" si="0"/>
        <v>324039200</v>
      </c>
    </row>
    <row r="43" spans="1:17" s="121" customFormat="1" ht="15">
      <c r="A43" s="118"/>
      <c r="B43" s="118" t="s">
        <v>322</v>
      </c>
      <c r="C43" s="119">
        <f>SUM(C45:C56)</f>
        <v>108000000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20"/>
      <c r="Q43" s="87">
        <f t="shared" si="0"/>
        <v>0</v>
      </c>
    </row>
    <row r="44" spans="1:17" s="121" customFormat="1" ht="15">
      <c r="A44" s="84" t="s">
        <v>360</v>
      </c>
      <c r="B44" s="84" t="s">
        <v>355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87">
        <f t="shared" si="0"/>
        <v>0</v>
      </c>
    </row>
    <row r="45" spans="1:17" s="121" customFormat="1" ht="15">
      <c r="A45" s="84" t="s">
        <v>362</v>
      </c>
      <c r="B45" s="84" t="s">
        <v>356</v>
      </c>
      <c r="C45" s="85">
        <v>18000000</v>
      </c>
      <c r="D45" s="85">
        <v>18000000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0"/>
      <c r="Q45" s="87">
        <f t="shared" si="0"/>
        <v>18000000</v>
      </c>
    </row>
    <row r="46" spans="1:17" s="121" customFormat="1" ht="15">
      <c r="A46" s="84" t="s">
        <v>363</v>
      </c>
      <c r="B46" s="84" t="s">
        <v>357</v>
      </c>
      <c r="C46" s="85">
        <v>7000000</v>
      </c>
      <c r="D46" s="85">
        <v>7000000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  <c r="Q46" s="87">
        <f t="shared" si="0"/>
        <v>7000000</v>
      </c>
    </row>
    <row r="47" spans="1:17" s="121" customFormat="1" ht="15">
      <c r="A47" s="84" t="s">
        <v>364</v>
      </c>
      <c r="B47" s="84" t="s">
        <v>359</v>
      </c>
      <c r="C47" s="85"/>
      <c r="D47" s="85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0"/>
      <c r="Q47" s="87">
        <f t="shared" si="0"/>
        <v>0</v>
      </c>
    </row>
    <row r="48" spans="1:17" s="121" customFormat="1" ht="15">
      <c r="A48" s="84" t="s">
        <v>366</v>
      </c>
      <c r="B48" s="84" t="s">
        <v>356</v>
      </c>
      <c r="C48" s="85">
        <v>12000000</v>
      </c>
      <c r="D48" s="85">
        <v>12000000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0"/>
      <c r="Q48" s="87">
        <f t="shared" si="0"/>
        <v>12000000</v>
      </c>
    </row>
    <row r="49" spans="1:17" s="121" customFormat="1" ht="15">
      <c r="A49" s="84" t="s">
        <v>367</v>
      </c>
      <c r="B49" s="84" t="s">
        <v>365</v>
      </c>
      <c r="C49" s="85">
        <v>36000000</v>
      </c>
      <c r="D49" s="85">
        <v>36000000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  <c r="Q49" s="87">
        <f t="shared" si="0"/>
        <v>36000000</v>
      </c>
    </row>
    <row r="50" spans="1:17" s="121" customFormat="1" ht="15">
      <c r="A50" s="84" t="s">
        <v>368</v>
      </c>
      <c r="B50" s="84" t="s">
        <v>358</v>
      </c>
      <c r="C50" s="85">
        <v>2500000</v>
      </c>
      <c r="D50" s="85">
        <v>2500000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Q50" s="87">
        <f t="shared" si="0"/>
        <v>2500000</v>
      </c>
    </row>
    <row r="51" spans="1:17" s="88" customFormat="1" ht="15">
      <c r="A51" s="84" t="s">
        <v>361</v>
      </c>
      <c r="B51" s="84" t="s">
        <v>369</v>
      </c>
      <c r="C51" s="85">
        <v>10500000</v>
      </c>
      <c r="D51" s="85">
        <v>10500000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87">
        <f t="shared" si="0"/>
        <v>10500000</v>
      </c>
    </row>
    <row r="52" spans="1:17" s="88" customFormat="1" ht="15">
      <c r="A52" s="84" t="s">
        <v>374</v>
      </c>
      <c r="B52" s="84" t="s">
        <v>370</v>
      </c>
      <c r="C52" s="85">
        <v>2000000</v>
      </c>
      <c r="D52" s="85">
        <v>2000000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87">
        <f t="shared" si="0"/>
        <v>2000000</v>
      </c>
    </row>
    <row r="53" spans="1:17" s="88" customFormat="1" ht="15">
      <c r="A53" s="84" t="s">
        <v>375</v>
      </c>
      <c r="B53" s="84" t="s">
        <v>371</v>
      </c>
      <c r="C53" s="85">
        <v>2000000</v>
      </c>
      <c r="D53" s="85">
        <v>2000000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87">
        <f t="shared" si="0"/>
        <v>2000000</v>
      </c>
    </row>
    <row r="54" spans="1:17" s="88" customFormat="1" ht="15">
      <c r="A54" s="84" t="s">
        <v>376</v>
      </c>
      <c r="B54" s="84" t="s">
        <v>372</v>
      </c>
      <c r="C54" s="85">
        <v>4000000</v>
      </c>
      <c r="D54" s="85">
        <v>4000000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7">
        <f t="shared" si="0"/>
        <v>4000000</v>
      </c>
    </row>
    <row r="55" spans="1:17" s="88" customFormat="1" ht="15">
      <c r="A55" s="84" t="s">
        <v>377</v>
      </c>
      <c r="B55" s="84" t="s">
        <v>373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6"/>
      <c r="Q55" s="87"/>
    </row>
    <row r="56" spans="1:17" s="88" customFormat="1" ht="15">
      <c r="A56" s="84" t="s">
        <v>378</v>
      </c>
      <c r="B56" s="84" t="s">
        <v>33</v>
      </c>
      <c r="C56" s="85">
        <v>14000000</v>
      </c>
      <c r="D56" s="85">
        <v>14000000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87">
        <f t="shared" si="0"/>
        <v>14000000</v>
      </c>
    </row>
    <row r="57" spans="1:17" s="88" customFormat="1" ht="15">
      <c r="A57" s="118" t="s">
        <v>380</v>
      </c>
      <c r="B57" s="118" t="s">
        <v>379</v>
      </c>
      <c r="C57" s="119">
        <f>C58+C62</f>
        <v>404489734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/>
    </row>
    <row r="58" spans="1:17" s="121" customFormat="1" ht="15">
      <c r="A58" s="118"/>
      <c r="B58" s="118" t="s">
        <v>41</v>
      </c>
      <c r="C58" s="119">
        <f>SUM(C59:C61)</f>
        <v>60800000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87">
        <f t="shared" si="0"/>
        <v>0</v>
      </c>
    </row>
    <row r="59" spans="1:17" s="88" customFormat="1" ht="15">
      <c r="A59" s="84" t="s">
        <v>381</v>
      </c>
      <c r="B59" s="84" t="s">
        <v>282</v>
      </c>
      <c r="C59" s="85">
        <v>20000000</v>
      </c>
      <c r="D59" s="85"/>
      <c r="E59" s="85">
        <v>13000000</v>
      </c>
      <c r="F59" s="85" t="s">
        <v>146</v>
      </c>
      <c r="G59" s="85">
        <v>1500000</v>
      </c>
      <c r="H59" s="85">
        <v>1500000</v>
      </c>
      <c r="I59" s="85" t="s">
        <v>146</v>
      </c>
      <c r="J59" s="85" t="s">
        <v>146</v>
      </c>
      <c r="K59" s="85">
        <v>1500000</v>
      </c>
      <c r="L59" s="85">
        <v>1500000</v>
      </c>
      <c r="M59" s="85" t="s">
        <v>146</v>
      </c>
      <c r="N59" s="85">
        <v>1000000</v>
      </c>
      <c r="O59" s="85"/>
      <c r="P59" s="86"/>
      <c r="Q59" s="87">
        <f t="shared" si="0"/>
        <v>20000000</v>
      </c>
    </row>
    <row r="60" spans="1:17" s="88" customFormat="1" ht="15">
      <c r="A60" s="84" t="s">
        <v>382</v>
      </c>
      <c r="B60" s="84" t="s">
        <v>384</v>
      </c>
      <c r="C60" s="85">
        <v>20800000</v>
      </c>
      <c r="D60" s="85">
        <v>1200000</v>
      </c>
      <c r="E60" s="85">
        <v>4800000</v>
      </c>
      <c r="F60" s="85">
        <v>2000000</v>
      </c>
      <c r="G60" s="85">
        <v>1800000</v>
      </c>
      <c r="H60" s="85">
        <v>1100000</v>
      </c>
      <c r="I60" s="85">
        <v>4500000</v>
      </c>
      <c r="J60" s="85"/>
      <c r="K60" s="85">
        <v>1400000</v>
      </c>
      <c r="L60" s="85">
        <v>1200000</v>
      </c>
      <c r="M60" s="85"/>
      <c r="N60" s="85">
        <v>1300000</v>
      </c>
      <c r="O60" s="85">
        <v>1500000</v>
      </c>
      <c r="P60" s="86"/>
      <c r="Q60" s="87">
        <f t="shared" si="0"/>
        <v>20800000</v>
      </c>
    </row>
    <row r="61" spans="1:17" s="88" customFormat="1" ht="15">
      <c r="A61" s="84" t="s">
        <v>383</v>
      </c>
      <c r="B61" s="84" t="s">
        <v>165</v>
      </c>
      <c r="C61" s="85">
        <v>20000000</v>
      </c>
      <c r="D61" s="85">
        <v>1000000</v>
      </c>
      <c r="E61" s="85">
        <v>2500000</v>
      </c>
      <c r="F61" s="85">
        <v>1000000</v>
      </c>
      <c r="G61" s="85">
        <v>3500000</v>
      </c>
      <c r="H61" s="85">
        <v>3500000</v>
      </c>
      <c r="I61" s="85" t="s">
        <v>146</v>
      </c>
      <c r="J61" s="85">
        <v>3500000</v>
      </c>
      <c r="K61" s="85" t="s">
        <v>146</v>
      </c>
      <c r="L61" s="85">
        <v>3500000</v>
      </c>
      <c r="M61" s="85" t="s">
        <v>146</v>
      </c>
      <c r="N61" s="85">
        <v>1500000</v>
      </c>
      <c r="O61" s="85" t="s">
        <v>146</v>
      </c>
      <c r="P61" s="86"/>
      <c r="Q61" s="87">
        <f t="shared" si="0"/>
        <v>20000000</v>
      </c>
    </row>
    <row r="62" spans="1:17" s="121" customFormat="1" ht="15">
      <c r="A62" s="118"/>
      <c r="B62" s="118" t="s">
        <v>46</v>
      </c>
      <c r="C62" s="119">
        <f>SUM(C63:C77)</f>
        <v>343689734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20"/>
      <c r="Q62" s="87">
        <f t="shared" si="0"/>
        <v>0</v>
      </c>
    </row>
    <row r="63" spans="1:17" s="88" customFormat="1" ht="15">
      <c r="A63" s="84" t="s">
        <v>385</v>
      </c>
      <c r="B63" s="84" t="s">
        <v>65</v>
      </c>
      <c r="C63" s="85">
        <v>44714009</v>
      </c>
      <c r="D63" s="85">
        <v>44714009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6"/>
      <c r="Q63" s="87">
        <f>SUM(D63:O63)</f>
        <v>44714009</v>
      </c>
    </row>
    <row r="64" spans="1:17" s="88" customFormat="1" ht="15">
      <c r="A64" s="84" t="s">
        <v>386</v>
      </c>
      <c r="B64" s="84" t="s">
        <v>56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87"/>
    </row>
    <row r="65" spans="1:17" s="88" customFormat="1" ht="15">
      <c r="A65" s="84" t="s">
        <v>388</v>
      </c>
      <c r="B65" s="84" t="s">
        <v>387</v>
      </c>
      <c r="C65" s="85">
        <v>8000000</v>
      </c>
      <c r="D65" s="85">
        <v>4500000</v>
      </c>
      <c r="E65" s="85">
        <v>100000</v>
      </c>
      <c r="F65" s="85">
        <v>100000</v>
      </c>
      <c r="G65" s="85">
        <v>1500000</v>
      </c>
      <c r="H65" s="85">
        <v>100000</v>
      </c>
      <c r="I65" s="85">
        <v>1200000</v>
      </c>
      <c r="J65" s="85" t="s">
        <v>146</v>
      </c>
      <c r="K65" s="85">
        <v>100000</v>
      </c>
      <c r="L65" s="85">
        <v>100000</v>
      </c>
      <c r="M65" s="85">
        <v>100000</v>
      </c>
      <c r="N65" s="85">
        <v>100000</v>
      </c>
      <c r="O65" s="85">
        <v>100000</v>
      </c>
      <c r="P65" s="86"/>
      <c r="Q65" s="87">
        <f>SUM(D65:O65)</f>
        <v>8000000</v>
      </c>
    </row>
    <row r="66" spans="1:17" s="88" customFormat="1" ht="15">
      <c r="A66" s="84" t="s">
        <v>389</v>
      </c>
      <c r="B66" s="84" t="s">
        <v>310</v>
      </c>
      <c r="C66" s="85">
        <v>8000000</v>
      </c>
      <c r="E66" s="85">
        <v>4000000</v>
      </c>
      <c r="F66" s="85"/>
      <c r="G66" s="85"/>
      <c r="H66" s="85"/>
      <c r="I66" s="85"/>
      <c r="J66" s="85"/>
      <c r="K66" s="85">
        <v>4000000</v>
      </c>
      <c r="L66" s="85"/>
      <c r="M66" s="85"/>
      <c r="N66" s="85">
        <v>0</v>
      </c>
      <c r="O66" s="85"/>
      <c r="P66" s="86"/>
      <c r="Q66" s="87">
        <f>SUM(E66:O66)</f>
        <v>8000000</v>
      </c>
    </row>
    <row r="67" spans="1:17" s="88" customFormat="1" ht="15">
      <c r="A67" s="84" t="s">
        <v>390</v>
      </c>
      <c r="B67" s="84" t="s">
        <v>324</v>
      </c>
      <c r="C67" s="85">
        <v>4000000</v>
      </c>
      <c r="D67" s="85">
        <v>333333</v>
      </c>
      <c r="E67" s="85">
        <v>333333</v>
      </c>
      <c r="F67" s="85">
        <v>333333</v>
      </c>
      <c r="G67" s="85">
        <v>333333</v>
      </c>
      <c r="H67" s="85">
        <v>333333</v>
      </c>
      <c r="I67" s="85">
        <v>333333</v>
      </c>
      <c r="J67" s="85">
        <v>333333</v>
      </c>
      <c r="K67" s="85">
        <v>333333</v>
      </c>
      <c r="L67" s="85">
        <v>333333</v>
      </c>
      <c r="M67" s="85">
        <v>333333</v>
      </c>
      <c r="N67" s="85">
        <v>333333</v>
      </c>
      <c r="O67" s="85">
        <v>333337</v>
      </c>
      <c r="P67" s="86"/>
      <c r="Q67" s="87">
        <f>SUM(D67:O67)</f>
        <v>4000000</v>
      </c>
    </row>
    <row r="68" spans="1:17" s="88" customFormat="1" ht="15">
      <c r="A68" s="84" t="s">
        <v>391</v>
      </c>
      <c r="B68" s="84" t="s">
        <v>283</v>
      </c>
      <c r="C68" s="85">
        <v>155000000</v>
      </c>
      <c r="D68" s="85">
        <v>2000000</v>
      </c>
      <c r="E68" s="85">
        <v>153000000</v>
      </c>
      <c r="F68" s="85"/>
      <c r="G68" s="85"/>
      <c r="H68" s="85">
        <v>0</v>
      </c>
      <c r="I68" s="85"/>
      <c r="J68" s="85"/>
      <c r="K68" s="85"/>
      <c r="L68" s="85"/>
      <c r="M68" s="85"/>
      <c r="N68" s="85"/>
      <c r="O68" s="85"/>
      <c r="P68" s="86"/>
      <c r="Q68" s="87">
        <f>SUM(D68:O68)</f>
        <v>155000000</v>
      </c>
    </row>
    <row r="69" spans="1:17" s="88" customFormat="1" ht="15">
      <c r="A69" s="84" t="s">
        <v>392</v>
      </c>
      <c r="B69" s="84" t="s">
        <v>323</v>
      </c>
      <c r="C69" s="85">
        <v>36054720</v>
      </c>
      <c r="D69" s="85">
        <v>36054720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6"/>
      <c r="Q69" s="87">
        <f>SUM(D69:O69)</f>
        <v>36054720</v>
      </c>
    </row>
    <row r="70" spans="1:17" s="88" customFormat="1" ht="15">
      <c r="A70" s="84" t="s">
        <v>393</v>
      </c>
      <c r="B70" s="84" t="s">
        <v>394</v>
      </c>
      <c r="C70" s="142">
        <v>20000000</v>
      </c>
      <c r="D70" s="85"/>
      <c r="E70" s="85">
        <v>4000000</v>
      </c>
      <c r="F70" s="85"/>
      <c r="G70" s="85">
        <v>4000000</v>
      </c>
      <c r="H70" s="85"/>
      <c r="I70" s="85"/>
      <c r="J70" s="85">
        <v>0</v>
      </c>
      <c r="K70" s="85">
        <v>3200000</v>
      </c>
      <c r="L70" s="85"/>
      <c r="M70" s="85">
        <v>3200000</v>
      </c>
      <c r="N70" s="85"/>
      <c r="O70" s="85">
        <v>5600000</v>
      </c>
      <c r="P70" s="86"/>
      <c r="Q70" s="87">
        <f t="shared" si="0"/>
        <v>20000000</v>
      </c>
    </row>
    <row r="71" spans="1:17" s="88" customFormat="1" ht="15">
      <c r="A71" s="84" t="s">
        <v>395</v>
      </c>
      <c r="B71" s="84" t="s">
        <v>396</v>
      </c>
      <c r="C71" s="85">
        <v>2000000</v>
      </c>
      <c r="D71" s="85">
        <v>0</v>
      </c>
      <c r="E71" s="85">
        <v>100000</v>
      </c>
      <c r="F71" s="85">
        <v>300000</v>
      </c>
      <c r="G71" s="85">
        <v>300000</v>
      </c>
      <c r="H71" s="85"/>
      <c r="I71" s="85">
        <v>300000</v>
      </c>
      <c r="J71" s="85">
        <v>300000</v>
      </c>
      <c r="K71" s="85"/>
      <c r="L71" s="85"/>
      <c r="M71" s="85">
        <v>300000</v>
      </c>
      <c r="N71" s="85">
        <v>300000</v>
      </c>
      <c r="O71" s="85">
        <v>100000</v>
      </c>
      <c r="P71" s="86"/>
      <c r="Q71" s="87">
        <f>SUM(D71:O71)</f>
        <v>2000000</v>
      </c>
    </row>
    <row r="72" spans="1:17" s="88" customFormat="1" ht="15">
      <c r="A72" s="84" t="s">
        <v>397</v>
      </c>
      <c r="B72" s="84" t="s">
        <v>409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  <c r="Q72" s="87"/>
    </row>
    <row r="73" spans="1:17" s="88" customFormat="1" ht="15">
      <c r="A73" s="84" t="s">
        <v>410</v>
      </c>
      <c r="B73" s="84" t="s">
        <v>408</v>
      </c>
      <c r="C73" s="85">
        <v>20557005</v>
      </c>
      <c r="D73" s="85">
        <v>0</v>
      </c>
      <c r="E73" s="85">
        <v>4257005</v>
      </c>
      <c r="F73" s="85">
        <v>0</v>
      </c>
      <c r="G73" s="85">
        <v>4200000</v>
      </c>
      <c r="H73" s="85"/>
      <c r="I73" s="85"/>
      <c r="J73" s="85">
        <v>0</v>
      </c>
      <c r="K73" s="85">
        <v>2800000</v>
      </c>
      <c r="L73" s="85"/>
      <c r="M73" s="85">
        <v>2800000</v>
      </c>
      <c r="N73" s="85"/>
      <c r="O73" s="85">
        <v>6500000</v>
      </c>
      <c r="P73" s="86"/>
      <c r="Q73" s="87">
        <f>SUM(D73:O73)</f>
        <v>20557005</v>
      </c>
    </row>
    <row r="74" spans="1:17" s="88" customFormat="1" ht="15">
      <c r="A74" s="84" t="s">
        <v>411</v>
      </c>
      <c r="B74" s="84" t="s">
        <v>412</v>
      </c>
      <c r="C74" s="85">
        <v>32964000</v>
      </c>
      <c r="D74" s="85">
        <v>3490000</v>
      </c>
      <c r="E74" s="85">
        <v>7580000</v>
      </c>
      <c r="F74" s="85">
        <v>1470000</v>
      </c>
      <c r="G74" s="85">
        <v>280000</v>
      </c>
      <c r="H74" s="85">
        <v>280000</v>
      </c>
      <c r="I74" s="85">
        <v>730000</v>
      </c>
      <c r="J74" s="85">
        <v>1200000</v>
      </c>
      <c r="K74" s="85">
        <v>280000</v>
      </c>
      <c r="L74" s="85">
        <v>2304000</v>
      </c>
      <c r="M74" s="85">
        <v>200000</v>
      </c>
      <c r="N74" s="85">
        <v>15150000</v>
      </c>
      <c r="O74" s="85">
        <v>0.15</v>
      </c>
      <c r="P74" s="86"/>
      <c r="Q74" s="87">
        <f>SUM(D74:O74)</f>
        <v>32964000.15</v>
      </c>
    </row>
    <row r="75" spans="1:17" s="88" customFormat="1" ht="15">
      <c r="A75" s="84" t="s">
        <v>399</v>
      </c>
      <c r="B75" s="84" t="s">
        <v>398</v>
      </c>
      <c r="C75" s="85">
        <v>2000000</v>
      </c>
      <c r="D75" s="85">
        <v>166666</v>
      </c>
      <c r="E75" s="85">
        <v>166666</v>
      </c>
      <c r="F75" s="85">
        <v>166666</v>
      </c>
      <c r="G75" s="85">
        <v>166666</v>
      </c>
      <c r="H75" s="85">
        <v>166666</v>
      </c>
      <c r="I75" s="85">
        <v>166666</v>
      </c>
      <c r="J75" s="85">
        <v>166666</v>
      </c>
      <c r="K75" s="85">
        <v>166666</v>
      </c>
      <c r="L75" s="85">
        <v>166666</v>
      </c>
      <c r="M75" s="85">
        <v>166666</v>
      </c>
      <c r="N75" s="85">
        <v>166666</v>
      </c>
      <c r="O75" s="85">
        <v>166674</v>
      </c>
      <c r="P75" s="86"/>
      <c r="Q75" s="87">
        <f>SUM(D75:O75)</f>
        <v>2000000</v>
      </c>
    </row>
    <row r="76" spans="1:17" s="88" customFormat="1" ht="15">
      <c r="A76" s="84" t="s">
        <v>413</v>
      </c>
      <c r="B76" s="84" t="s">
        <v>416</v>
      </c>
      <c r="C76" s="85">
        <v>8400000</v>
      </c>
      <c r="D76" s="85">
        <v>700000</v>
      </c>
      <c r="E76" s="85">
        <v>700000</v>
      </c>
      <c r="F76" s="85">
        <v>700000</v>
      </c>
      <c r="G76" s="85">
        <v>700000</v>
      </c>
      <c r="H76" s="85">
        <v>700000</v>
      </c>
      <c r="I76" s="85">
        <v>700000</v>
      </c>
      <c r="J76" s="85">
        <v>700000</v>
      </c>
      <c r="K76" s="85">
        <v>700000</v>
      </c>
      <c r="L76" s="85">
        <v>700000</v>
      </c>
      <c r="M76" s="85">
        <v>700000</v>
      </c>
      <c r="N76" s="85">
        <v>700000</v>
      </c>
      <c r="O76" s="85">
        <v>700000</v>
      </c>
      <c r="P76" s="86"/>
      <c r="Q76" s="87">
        <f>SUM(D76:O76)</f>
        <v>8400000</v>
      </c>
    </row>
    <row r="77" spans="1:17" s="88" customFormat="1" ht="15">
      <c r="A77" s="84" t="s">
        <v>414</v>
      </c>
      <c r="B77" s="84" t="s">
        <v>415</v>
      </c>
      <c r="C77" s="85">
        <v>2000000</v>
      </c>
      <c r="D77" s="85">
        <v>166666</v>
      </c>
      <c r="E77" s="85">
        <v>166666</v>
      </c>
      <c r="F77" s="85">
        <v>166666</v>
      </c>
      <c r="G77" s="85">
        <v>166666</v>
      </c>
      <c r="H77" s="85">
        <v>166666</v>
      </c>
      <c r="I77" s="85">
        <v>166666</v>
      </c>
      <c r="J77" s="85">
        <v>166666</v>
      </c>
      <c r="K77" s="85">
        <v>166666</v>
      </c>
      <c r="L77" s="85">
        <v>166666</v>
      </c>
      <c r="M77" s="85">
        <v>166666</v>
      </c>
      <c r="N77" s="85">
        <v>166666</v>
      </c>
      <c r="O77" s="85">
        <v>166674</v>
      </c>
      <c r="P77" s="86"/>
      <c r="Q77" s="87">
        <f>SUM(D77:O77)</f>
        <v>2000000</v>
      </c>
    </row>
    <row r="78" spans="1:17" s="121" customFormat="1" ht="15">
      <c r="A78" s="118" t="s">
        <v>400</v>
      </c>
      <c r="B78" s="118" t="s">
        <v>401</v>
      </c>
      <c r="C78" s="119">
        <f>C79</f>
        <v>40000000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20"/>
      <c r="Q78" s="87">
        <f t="shared" si="0"/>
        <v>0</v>
      </c>
    </row>
    <row r="79" spans="1:17" s="88" customFormat="1" ht="15">
      <c r="A79" s="84" t="s">
        <v>402</v>
      </c>
      <c r="B79" s="84" t="s">
        <v>72</v>
      </c>
      <c r="C79" s="85">
        <v>40000000</v>
      </c>
      <c r="D79" s="85">
        <v>39730</v>
      </c>
      <c r="E79" s="85">
        <v>3000000</v>
      </c>
      <c r="F79" s="85">
        <v>0</v>
      </c>
      <c r="G79" s="85">
        <v>6000000</v>
      </c>
      <c r="H79" s="85">
        <v>3000000</v>
      </c>
      <c r="I79" s="85">
        <v>0</v>
      </c>
      <c r="J79" s="85">
        <v>3000000</v>
      </c>
      <c r="K79" s="85"/>
      <c r="L79" s="85"/>
      <c r="M79" s="85">
        <v>3960270</v>
      </c>
      <c r="N79" s="85">
        <v>6000000</v>
      </c>
      <c r="O79" s="85">
        <v>15000000</v>
      </c>
      <c r="P79" s="86"/>
      <c r="Q79" s="87">
        <f t="shared" si="0"/>
        <v>40000000</v>
      </c>
    </row>
    <row r="80" spans="1:17" s="88" customFormat="1" ht="15">
      <c r="A80" s="84"/>
      <c r="B80" s="84" t="s">
        <v>268</v>
      </c>
      <c r="C80" s="85">
        <f>C24+C38+C43+C57+C78</f>
        <v>2363000000</v>
      </c>
      <c r="D80" s="125">
        <f aca="true" t="shared" si="2" ref="D80:I80">SUM(D26:D79)</f>
        <v>817849800</v>
      </c>
      <c r="E80" s="125">
        <f t="shared" si="2"/>
        <v>348632252</v>
      </c>
      <c r="F80" s="125">
        <f t="shared" si="2"/>
        <v>37650767</v>
      </c>
      <c r="G80" s="125">
        <f t="shared" si="2"/>
        <v>127618404</v>
      </c>
      <c r="H80" s="125">
        <f t="shared" si="2"/>
        <v>38804997</v>
      </c>
      <c r="I80" s="125">
        <f t="shared" si="2"/>
        <v>170917108</v>
      </c>
      <c r="J80" s="85">
        <f>SUM(J22:J79)</f>
        <v>158295247</v>
      </c>
      <c r="K80" s="85">
        <f>SUM(K22:K79)</f>
        <v>125365141</v>
      </c>
      <c r="L80" s="85">
        <f>SUM(L26:L79)</f>
        <v>46461924</v>
      </c>
      <c r="M80" s="85">
        <f>SUM(M22:M79)</f>
        <v>160855338</v>
      </c>
      <c r="N80" s="85">
        <f>SUM(N22:N79)</f>
        <v>175645247</v>
      </c>
      <c r="O80" s="85">
        <f>SUM(O22:O79)</f>
        <v>154903775.15</v>
      </c>
      <c r="P80" s="86"/>
      <c r="Q80" s="87">
        <f>SUM(D80:O80)</f>
        <v>2363000000.15</v>
      </c>
    </row>
    <row r="81" spans="1:17" s="88" customFormat="1" ht="9" customHeight="1">
      <c r="A81" s="105"/>
      <c r="B81" s="105"/>
      <c r="C81" s="126"/>
      <c r="J81" s="127"/>
      <c r="K81" s="127"/>
      <c r="L81" s="127"/>
      <c r="M81" s="127"/>
      <c r="N81" s="127"/>
      <c r="O81" s="127"/>
      <c r="Q81" s="87">
        <v>0</v>
      </c>
    </row>
    <row r="82" spans="1:15" s="128" customFormat="1" ht="12.75">
      <c r="A82" s="175" t="s">
        <v>421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3:12" s="128" customFormat="1" ht="7.5" customHeight="1">
      <c r="C83" s="129"/>
      <c r="J83" s="129"/>
      <c r="L83" s="130"/>
    </row>
    <row r="84" spans="1:15" s="128" customFormat="1" ht="12.75">
      <c r="A84" s="171" t="s">
        <v>451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</row>
    <row r="85" spans="1:15" s="128" customFormat="1" ht="12.75">
      <c r="A85" s="98"/>
      <c r="B85" s="171" t="s">
        <v>457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</row>
    <row r="86" spans="1:15" s="128" customFormat="1" ht="12.75">
      <c r="A86" s="98"/>
      <c r="B86" s="171" t="s">
        <v>458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</row>
    <row r="87" spans="1:15" s="128" customFormat="1" ht="6.75" customHeight="1">
      <c r="A87" s="98"/>
      <c r="B87" s="98"/>
      <c r="C87" s="99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1:15" ht="11.25" customHeight="1">
      <c r="A88" s="177" t="s">
        <v>80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</row>
    <row r="89" spans="1:7" ht="3.75" customHeight="1">
      <c r="A89" s="105"/>
      <c r="B89" s="105"/>
      <c r="C89" s="106"/>
      <c r="D89" s="105"/>
      <c r="E89" s="105"/>
      <c r="F89" s="105"/>
      <c r="G89" s="105"/>
    </row>
    <row r="90" spans="1:15" ht="11.25" customHeight="1">
      <c r="A90" s="132" t="s">
        <v>476</v>
      </c>
      <c r="B90" s="133"/>
      <c r="C90" s="134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1:15" ht="11.25" customHeight="1">
      <c r="A91" s="132"/>
      <c r="B91" s="133"/>
      <c r="C91" s="134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1:9" ht="12.75">
      <c r="A92" s="131"/>
      <c r="B92" s="131"/>
      <c r="C92" s="135"/>
      <c r="D92" s="131"/>
      <c r="E92" s="131"/>
      <c r="F92" s="131"/>
      <c r="G92" s="131"/>
      <c r="H92" s="131"/>
      <c r="I92" s="131"/>
    </row>
    <row r="93" spans="1:12" ht="12.75">
      <c r="A93" s="136"/>
      <c r="B93" s="137" t="s">
        <v>445</v>
      </c>
      <c r="C93" s="106"/>
      <c r="E93" s="136"/>
      <c r="F93" s="137" t="s">
        <v>456</v>
      </c>
      <c r="H93" s="136"/>
      <c r="I93" s="136"/>
      <c r="L93" s="137" t="s">
        <v>446</v>
      </c>
    </row>
    <row r="94" spans="1:13" ht="12.75">
      <c r="A94" s="105"/>
      <c r="B94" s="141" t="s">
        <v>453</v>
      </c>
      <c r="D94" s="105"/>
      <c r="E94" s="105"/>
      <c r="F94" s="128" t="s">
        <v>454</v>
      </c>
      <c r="G94" s="128"/>
      <c r="L94" s="98" t="s">
        <v>455</v>
      </c>
      <c r="M94" s="138"/>
    </row>
    <row r="95" spans="1:13" ht="12.75">
      <c r="A95" s="105"/>
      <c r="B95" s="141"/>
      <c r="D95" s="105"/>
      <c r="E95" s="105"/>
      <c r="F95" s="128"/>
      <c r="G95" s="128"/>
      <c r="L95" s="98"/>
      <c r="M95" s="138"/>
    </row>
    <row r="96" spans="1:13" ht="12.75">
      <c r="A96" s="104"/>
      <c r="B96" s="148"/>
      <c r="D96" s="105"/>
      <c r="E96" s="105"/>
      <c r="F96" s="128" t="s">
        <v>465</v>
      </c>
      <c r="L96" s="98"/>
      <c r="M96" s="138"/>
    </row>
    <row r="97" spans="1:7" ht="12.75">
      <c r="A97" s="7" t="s">
        <v>478</v>
      </c>
      <c r="B97" s="146" t="s">
        <v>479</v>
      </c>
      <c r="C97" s="139"/>
      <c r="D97" s="105"/>
      <c r="E97" s="105"/>
      <c r="F97" s="147" t="s">
        <v>472</v>
      </c>
      <c r="G97" s="105"/>
    </row>
    <row r="98" spans="1:10" s="147" customFormat="1" ht="11.25">
      <c r="A98" s="147" t="s">
        <v>469</v>
      </c>
      <c r="B98" s="4" t="s">
        <v>480</v>
      </c>
      <c r="C98" s="150"/>
      <c r="J98" s="150"/>
    </row>
    <row r="99" spans="1:15" s="147" customFormat="1" ht="11.25">
      <c r="A99" s="147" t="s">
        <v>481</v>
      </c>
      <c r="B99" s="149" t="s">
        <v>482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1:7" ht="12.75">
      <c r="A100" s="146"/>
      <c r="B100" s="105"/>
      <c r="C100" s="106"/>
      <c r="D100" s="105"/>
      <c r="E100" s="105"/>
      <c r="F100" s="105"/>
      <c r="G100" s="105"/>
    </row>
    <row r="101" spans="1:7" ht="12.75">
      <c r="A101" s="105"/>
      <c r="B101" s="105"/>
      <c r="C101" s="106"/>
      <c r="D101" s="105"/>
      <c r="E101" s="105"/>
      <c r="F101" s="105"/>
      <c r="G101" s="105"/>
    </row>
    <row r="102" spans="1:7" ht="12.75">
      <c r="A102" s="105"/>
      <c r="B102" s="105"/>
      <c r="C102" s="106"/>
      <c r="D102" s="105"/>
      <c r="E102" s="105"/>
      <c r="F102" s="105"/>
      <c r="G102" s="105"/>
    </row>
    <row r="103" spans="1:15" ht="24.75" customHeight="1">
      <c r="A103" s="172" t="s">
        <v>439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</row>
    <row r="104" spans="1:15" ht="13.5" customHeight="1">
      <c r="A104" s="173" t="s">
        <v>440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</row>
    <row r="105" spans="1:15" ht="14.25" customHeight="1">
      <c r="A105" s="176" t="s">
        <v>441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</row>
    <row r="106" spans="3:7" ht="19.5" customHeight="1">
      <c r="C106" s="106"/>
      <c r="D106" s="105"/>
      <c r="E106" s="105"/>
      <c r="F106" s="105"/>
      <c r="G106" s="105"/>
    </row>
    <row r="107" spans="1:7" ht="12.75">
      <c r="A107" s="146"/>
      <c r="B107" s="146"/>
      <c r="C107" s="106"/>
      <c r="D107" s="105"/>
      <c r="E107" s="105"/>
      <c r="F107" s="105"/>
      <c r="G107" s="105"/>
    </row>
    <row r="108" spans="1:15" ht="12.75">
      <c r="A108" s="171" t="s">
        <v>471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</row>
    <row r="109" spans="2:7" ht="12.75">
      <c r="B109" s="146"/>
      <c r="C109" s="106"/>
      <c r="D109" s="105"/>
      <c r="E109" s="105"/>
      <c r="F109" s="105"/>
      <c r="G109" s="105"/>
    </row>
    <row r="110" spans="1:7" ht="12.75">
      <c r="A110" s="146"/>
      <c r="B110" s="146"/>
      <c r="C110" s="106"/>
      <c r="D110" s="105"/>
      <c r="E110" s="105"/>
      <c r="F110" s="105"/>
      <c r="G110" s="105"/>
    </row>
    <row r="111" spans="1:7" ht="12.75">
      <c r="A111" s="146"/>
      <c r="B111" s="146"/>
      <c r="C111" s="106"/>
      <c r="D111" s="105"/>
      <c r="E111" s="105"/>
      <c r="F111" s="105"/>
      <c r="G111" s="105"/>
    </row>
    <row r="112" spans="1:7" ht="12.75">
      <c r="A112" s="105"/>
      <c r="B112" s="105"/>
      <c r="C112" s="106"/>
      <c r="D112" s="105"/>
      <c r="E112" s="105"/>
      <c r="F112" s="105"/>
      <c r="G112" s="105"/>
    </row>
    <row r="113" spans="1:7" ht="12.75">
      <c r="A113" s="105"/>
      <c r="B113" s="105"/>
      <c r="C113" s="106"/>
      <c r="D113" s="105"/>
      <c r="E113" s="105"/>
      <c r="F113" s="105"/>
      <c r="G113" s="105"/>
    </row>
    <row r="114" spans="1:7" ht="12.75">
      <c r="A114" s="105"/>
      <c r="B114" s="105"/>
      <c r="C114" s="106"/>
      <c r="D114" s="105"/>
      <c r="E114" s="105"/>
      <c r="F114" s="105"/>
      <c r="G114" s="105"/>
    </row>
    <row r="115" spans="1:7" ht="12.75">
      <c r="A115" s="105"/>
      <c r="B115" s="105"/>
      <c r="C115" s="106"/>
      <c r="D115" s="105"/>
      <c r="E115" s="105"/>
      <c r="F115" s="105"/>
      <c r="G115" s="105"/>
    </row>
    <row r="116" spans="1:7" ht="12.75">
      <c r="A116" s="105"/>
      <c r="B116" s="105"/>
      <c r="C116" s="106"/>
      <c r="D116" s="105"/>
      <c r="E116" s="105"/>
      <c r="F116" s="105"/>
      <c r="G116" s="105"/>
    </row>
    <row r="117" spans="2:7" ht="12.75">
      <c r="B117" s="105"/>
      <c r="C117" s="106"/>
      <c r="D117" s="105"/>
      <c r="E117" s="105"/>
      <c r="F117" s="105"/>
      <c r="G117" s="105"/>
    </row>
    <row r="118" spans="2:7" ht="12.75">
      <c r="B118" s="105"/>
      <c r="C118" s="106"/>
      <c r="D118" s="105"/>
      <c r="E118" s="105"/>
      <c r="F118" s="105"/>
      <c r="G118" s="105"/>
    </row>
    <row r="119" spans="2:7" ht="12.75">
      <c r="B119" s="105"/>
      <c r="C119" s="106"/>
      <c r="D119" s="105"/>
      <c r="E119" s="105"/>
      <c r="F119" s="105"/>
      <c r="G119" s="105"/>
    </row>
    <row r="120" spans="2:7" ht="12.75">
      <c r="B120" s="105"/>
      <c r="C120" s="106"/>
      <c r="D120" s="105"/>
      <c r="E120" s="105"/>
      <c r="F120" s="105"/>
      <c r="G120" s="105"/>
    </row>
    <row r="121" spans="2:7" ht="12.75">
      <c r="B121" s="105"/>
      <c r="C121" s="106"/>
      <c r="D121" s="105"/>
      <c r="E121" s="105"/>
      <c r="F121" s="105"/>
      <c r="G121" s="105"/>
    </row>
    <row r="122" spans="2:7" ht="12.75">
      <c r="B122" s="105"/>
      <c r="D122" s="105"/>
      <c r="E122" s="105"/>
      <c r="F122" s="105"/>
      <c r="G122" s="105"/>
    </row>
  </sheetData>
  <sheetProtection/>
  <mergeCells count="19">
    <mergeCell ref="A82:O82"/>
    <mergeCell ref="A84:O84"/>
    <mergeCell ref="A88:O88"/>
    <mergeCell ref="A108:O108"/>
    <mergeCell ref="B85:O85"/>
    <mergeCell ref="B86:O86"/>
    <mergeCell ref="A103:O103"/>
    <mergeCell ref="A104:O104"/>
    <mergeCell ref="A13:O13"/>
    <mergeCell ref="A15:O15"/>
    <mergeCell ref="A105:O105"/>
    <mergeCell ref="A16:O16"/>
    <mergeCell ref="A18:O18"/>
    <mergeCell ref="A7:S7"/>
    <mergeCell ref="A9:O10"/>
    <mergeCell ref="A1:O2"/>
    <mergeCell ref="A3:O3"/>
    <mergeCell ref="A4:O4"/>
    <mergeCell ref="A5:O5"/>
  </mergeCells>
  <printOptions/>
  <pageMargins left="0.5905511811023623" right="0" top="0.2755905511811024" bottom="0.3937007874015748" header="0" footer="0"/>
  <pageSetup horizontalDpi="600" verticalDpi="600" orientation="portrait" paperSize="5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"/>
  <sheetViews>
    <sheetView zoomScale="145" zoomScaleNormal="145" zoomScalePageLayoutView="0" workbookViewId="0" topLeftCell="A1">
      <selection activeCell="D11" sqref="D11"/>
    </sheetView>
  </sheetViews>
  <sheetFormatPr defaultColWidth="11.421875" defaultRowHeight="12.75"/>
  <cols>
    <col min="1" max="1" width="13.28125" style="0" customWidth="1"/>
    <col min="2" max="2" width="4.28125" style="0" customWidth="1"/>
    <col min="3" max="3" width="8.8515625" style="0" customWidth="1"/>
    <col min="4" max="4" width="12.8515625" style="0" bestFit="1" customWidth="1"/>
    <col min="5" max="5" width="12.00390625" style="0" customWidth="1"/>
    <col min="6" max="6" width="11.8515625" style="0" customWidth="1"/>
    <col min="7" max="7" width="12.00390625" style="0" customWidth="1"/>
  </cols>
  <sheetData>
    <row r="2" spans="1:7" ht="12.75">
      <c r="A2" s="67" t="s">
        <v>287</v>
      </c>
      <c r="B2" s="67" t="s">
        <v>288</v>
      </c>
      <c r="C2" s="67" t="s">
        <v>293</v>
      </c>
      <c r="D2" s="67" t="s">
        <v>289</v>
      </c>
      <c r="E2" s="67" t="s">
        <v>290</v>
      </c>
      <c r="F2" s="67" t="s">
        <v>291</v>
      </c>
      <c r="G2" s="67" t="s">
        <v>292</v>
      </c>
    </row>
    <row r="3" spans="1:7" ht="12.75">
      <c r="A3" s="68">
        <v>3190619</v>
      </c>
      <c r="B3" s="67">
        <v>23</v>
      </c>
      <c r="C3" s="68">
        <f>A3/30</f>
        <v>106353.96666666666</v>
      </c>
      <c r="D3" s="68">
        <f>A3/2</f>
        <v>1595309.5</v>
      </c>
      <c r="E3" s="68">
        <f>D3/12+D3</f>
        <v>1728251.9583333333</v>
      </c>
      <c r="F3" s="68">
        <f>C3*B3</f>
        <v>2446141.2333333334</v>
      </c>
      <c r="G3" s="68">
        <f>E3+F3</f>
        <v>4174393.1916666664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P</dc:creator>
  <cp:keywords/>
  <dc:description/>
  <cp:lastModifiedBy>usuario</cp:lastModifiedBy>
  <cp:lastPrinted>2012-01-24T22:58:59Z</cp:lastPrinted>
  <dcterms:created xsi:type="dcterms:W3CDTF">2007-01-05T16:42:44Z</dcterms:created>
  <dcterms:modified xsi:type="dcterms:W3CDTF">2012-02-01T23:13:17Z</dcterms:modified>
  <cp:category/>
  <cp:version/>
  <cp:contentType/>
  <cp:contentStatus/>
</cp:coreProperties>
</file>